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hristian/Desktop/"/>
    </mc:Choice>
  </mc:AlternateContent>
  <xr:revisionPtr revIDLastSave="0" documentId="13_ncr:1_{D8728BD0-E605-6343-B86B-39C4E5871226}" xr6:coauthVersionLast="47" xr6:coauthVersionMax="47" xr10:uidLastSave="{00000000-0000-0000-0000-000000000000}"/>
  <bookViews>
    <workbookView xWindow="0" yWindow="500" windowWidth="51200" windowHeight="26420" activeTab="6" xr2:uid="{6BEE1CF4-34AF-1E4E-AECE-BD86246456F5}"/>
  </bookViews>
  <sheets>
    <sheet name="ACCIONES" sheetId="1" state="hidden" r:id="rId1"/>
    <sheet name="Coste de Acciones" sheetId="3" state="hidden" r:id="rId2"/>
    <sheet name="Zona Norte" sheetId="2" state="hidden" r:id="rId3"/>
    <sheet name="Zona 3" sheetId="4" state="hidden" r:id="rId4"/>
    <sheet name="Zona 4" sheetId="5" state="hidden" r:id="rId5"/>
    <sheet name="Zona 5" sheetId="6" state="hidden" r:id="rId6"/>
    <sheet name="Acciones Tienda" sheetId="8" r:id="rId7"/>
  </sheets>
  <definedNames>
    <definedName name="ACCIONES">Tabla_ACCIONES[]</definedName>
    <definedName name="TRADUCCIÓN_IDIOMAS">Tabla_IDIOMAS[]</definedName>
    <definedName name="ZONA_3">Tabla_ZONA_3[ZONA_3]</definedName>
    <definedName name="ZONA_4">Tabla_ZONA_4[ZONA_4]</definedName>
    <definedName name="ZONA_5">Tabla_ZONA_5[ZONA_5]</definedName>
    <definedName name="ZONA_NORTE">Tabla_ZONA_NORTE[ZONA_NORTE]</definedName>
    <definedName name="ZONAS">Tabla_ZONAS[ZONAS]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19" i="8" l="1" a="1"/>
  <c r="BC19" i="8" s="1"/>
  <c r="AY19" i="8" a="1"/>
  <c r="AY19" i="8" s="1"/>
  <c r="AT19" i="8" a="1"/>
  <c r="AT19" i="8" s="1"/>
  <c r="AP19" i="8" a="1"/>
  <c r="AP19" i="8" s="1"/>
  <c r="AL19" i="8" a="1"/>
  <c r="AL19" i="8" s="1"/>
  <c r="AG19" i="8" a="1"/>
  <c r="AG19" i="8" s="1"/>
  <c r="A21" i="8" a="1"/>
  <c r="A21" i="8" s="1"/>
  <c r="AB19" i="8" a="1"/>
  <c r="AB19" i="8" s="1"/>
  <c r="W19" i="8" a="1"/>
  <c r="W19" i="8" s="1"/>
  <c r="S19" i="8" a="1"/>
  <c r="S19" i="8" s="1"/>
  <c r="O19" i="8" a="1"/>
  <c r="O19" i="8" s="1"/>
  <c r="K19" i="8" a="1"/>
  <c r="K19" i="8" s="1"/>
  <c r="F19" i="8" a="1"/>
  <c r="F19" i="8" s="1"/>
  <c r="A49" i="8" a="1"/>
  <c r="A49" i="8" s="1"/>
  <c r="A58" i="8" s="1"/>
  <c r="F7" i="8" a="1"/>
  <c r="F7" i="8" s="1"/>
  <c r="F13" i="8" a="1"/>
  <c r="F13" i="8" s="1"/>
  <c r="AG60" i="8" a="1"/>
  <c r="AG60" i="8" s="1"/>
  <c r="AG56" i="8" a="1"/>
  <c r="AG56" i="8" s="1"/>
  <c r="AG57" i="8" a="1"/>
  <c r="AG57" i="8" s="1"/>
  <c r="AG58" i="8" a="1"/>
  <c r="AG58" i="8" s="1"/>
  <c r="AG59" i="8" a="1"/>
  <c r="AG59" i="8" s="1"/>
  <c r="AG55" i="8" a="1"/>
  <c r="AG55" i="8" s="1"/>
  <c r="AG54" i="8" a="1"/>
  <c r="AG54" i="8" s="1"/>
  <c r="AG32" i="8" a="1"/>
  <c r="AG32" i="8" s="1"/>
  <c r="AG33" i="8" a="1"/>
  <c r="AG33" i="8" s="1"/>
  <c r="AG34" i="8" a="1"/>
  <c r="AG34" i="8" s="1"/>
  <c r="AG35" i="8" a="1"/>
  <c r="AG35" i="8" s="1"/>
  <c r="AG36" i="8" a="1"/>
  <c r="AG36" i="8" s="1"/>
  <c r="AG37" i="8" a="1"/>
  <c r="AG37" i="8" s="1"/>
  <c r="AG38" i="8" a="1"/>
  <c r="AG38" i="8" s="1"/>
  <c r="AG39" i="8" a="1"/>
  <c r="AG39" i="8" s="1"/>
  <c r="AG40" i="8" a="1"/>
  <c r="AG40" i="8" s="1"/>
  <c r="AG31" i="8" a="1"/>
  <c r="AG31" i="8" s="1"/>
  <c r="AG30" i="8" a="1"/>
  <c r="AG30" i="8" s="1"/>
  <c r="A45" i="8" a="1"/>
  <c r="A45" i="8" s="1"/>
  <c r="A30" i="8" a="1"/>
  <c r="A30" i="8" s="1"/>
  <c r="F30" i="8" a="1"/>
  <c r="F30" i="8" s="1"/>
  <c r="A6" i="8" a="1"/>
  <c r="A6" i="8" s="1"/>
  <c r="F56" i="8" a="1"/>
  <c r="F56" i="8" s="1"/>
  <c r="F57" i="8" a="1"/>
  <c r="F57" i="8" s="1"/>
  <c r="F58" i="8" a="1"/>
  <c r="F58" i="8" s="1"/>
  <c r="F59" i="8" a="1"/>
  <c r="F59" i="8" s="1"/>
  <c r="F60" i="8" a="1"/>
  <c r="F60" i="8" s="1"/>
  <c r="F55" i="8" a="1"/>
  <c r="F55" i="8" s="1"/>
  <c r="F54" i="8" a="1"/>
  <c r="F54" i="8" s="1"/>
  <c r="A54" i="8" a="1"/>
  <c r="A54" i="8" s="1"/>
  <c r="A47" i="8" a="1"/>
  <c r="A47" i="8" s="1"/>
  <c r="A56" i="8" s="1"/>
  <c r="A48" i="8" a="1"/>
  <c r="A48" i="8" s="1"/>
  <c r="A57" i="8" s="1"/>
  <c r="A50" i="8" a="1"/>
  <c r="A50" i="8" s="1"/>
  <c r="A59" i="8" s="1"/>
  <c r="A51" i="8" a="1"/>
  <c r="A51" i="8" s="1"/>
  <c r="A60" i="8" s="1"/>
  <c r="A46" i="8" a="1"/>
  <c r="A46" i="8" s="1"/>
  <c r="A55" i="8" s="1"/>
  <c r="E8" i="2"/>
  <c r="E9" i="2"/>
  <c r="E10" i="2"/>
  <c r="E11" i="2"/>
  <c r="E12" i="2"/>
  <c r="E13" i="2"/>
  <c r="E14" i="2"/>
  <c r="E15" i="2"/>
  <c r="E16" i="2"/>
  <c r="E7" i="2"/>
  <c r="G3" i="3"/>
  <c r="AG8" i="8" a="1"/>
  <c r="AG8" i="8" s="1"/>
  <c r="AH8" i="8" a="1"/>
  <c r="AH8" i="8" s="1"/>
  <c r="AI8" i="8" a="1"/>
  <c r="AI8" i="8" s="1"/>
  <c r="AJ8" i="8" a="1"/>
  <c r="AJ8" i="8" s="1"/>
  <c r="AK8" i="8" a="1"/>
  <c r="AK8" i="8" s="1"/>
  <c r="AL8" i="8" a="1"/>
  <c r="AL8" i="8" s="1"/>
  <c r="AM8" i="8" a="1"/>
  <c r="AM8" i="8" s="1"/>
  <c r="AN8" i="8" a="1"/>
  <c r="AN8" i="8" s="1"/>
  <c r="AO8" i="8" a="1"/>
  <c r="AO8" i="8" s="1"/>
  <c r="AP8" i="8" a="1"/>
  <c r="AP8" i="8" s="1"/>
  <c r="AQ8" i="8" a="1"/>
  <c r="AQ8" i="8" s="1"/>
  <c r="AR8" i="8" a="1"/>
  <c r="AR8" i="8" s="1"/>
  <c r="AS8" i="8" a="1"/>
  <c r="AS8" i="8" s="1"/>
  <c r="AT8" i="8" a="1"/>
  <c r="AT8" i="8" s="1"/>
  <c r="AU8" i="8" a="1"/>
  <c r="AU8" i="8" s="1"/>
  <c r="AV8" i="8" a="1"/>
  <c r="AV8" i="8" s="1"/>
  <c r="AW8" i="8" a="1"/>
  <c r="AW8" i="8" s="1"/>
  <c r="AX8" i="8" a="1"/>
  <c r="AX8" i="8" s="1"/>
  <c r="AY8" i="8" a="1"/>
  <c r="AY8" i="8" s="1"/>
  <c r="AZ8" i="8" a="1"/>
  <c r="AZ8" i="8" s="1"/>
  <c r="BA8" i="8" a="1"/>
  <c r="BA8" i="8" s="1"/>
  <c r="BB8" i="8" a="1"/>
  <c r="BB8" i="8" s="1"/>
  <c r="BC8" i="8" a="1"/>
  <c r="BC8" i="8" s="1"/>
  <c r="BD8" i="8" a="1"/>
  <c r="BD8" i="8" s="1"/>
  <c r="BE8" i="8" a="1"/>
  <c r="BE8" i="8" s="1"/>
  <c r="BF8" i="8" a="1"/>
  <c r="BF8" i="8" s="1"/>
  <c r="AG9" i="8" a="1"/>
  <c r="AG9" i="8" s="1"/>
  <c r="AH9" i="8" a="1"/>
  <c r="AH9" i="8" s="1"/>
  <c r="AI9" i="8" a="1"/>
  <c r="AI9" i="8" s="1"/>
  <c r="AJ9" i="8" a="1"/>
  <c r="AJ9" i="8" s="1"/>
  <c r="AK9" i="8" a="1"/>
  <c r="AK9" i="8" s="1"/>
  <c r="AL9" i="8" a="1"/>
  <c r="AL9" i="8" s="1"/>
  <c r="AM9" i="8" a="1"/>
  <c r="AM9" i="8" s="1"/>
  <c r="AN9" i="8" a="1"/>
  <c r="AN9" i="8" s="1"/>
  <c r="AO9" i="8" a="1"/>
  <c r="AO9" i="8" s="1"/>
  <c r="AP9" i="8" a="1"/>
  <c r="AP9" i="8" s="1"/>
  <c r="AQ9" i="8" a="1"/>
  <c r="AQ9" i="8" s="1"/>
  <c r="AR9" i="8" a="1"/>
  <c r="AR9" i="8" s="1"/>
  <c r="AS9" i="8" a="1"/>
  <c r="AS9" i="8" s="1"/>
  <c r="AT9" i="8" a="1"/>
  <c r="AT9" i="8" s="1"/>
  <c r="AU9" i="8" a="1"/>
  <c r="AU9" i="8" s="1"/>
  <c r="AV9" i="8" a="1"/>
  <c r="AV9" i="8" s="1"/>
  <c r="AW9" i="8" a="1"/>
  <c r="AW9" i="8" s="1"/>
  <c r="AX9" i="8" a="1"/>
  <c r="AX9" i="8" s="1"/>
  <c r="AY9" i="8" a="1"/>
  <c r="AY9" i="8" s="1"/>
  <c r="AZ9" i="8" a="1"/>
  <c r="AZ9" i="8" s="1"/>
  <c r="BA9" i="8" a="1"/>
  <c r="BA9" i="8" s="1"/>
  <c r="BB9" i="8" a="1"/>
  <c r="BB9" i="8" s="1"/>
  <c r="BC9" i="8" a="1"/>
  <c r="BC9" i="8" s="1"/>
  <c r="BD9" i="8" a="1"/>
  <c r="BD9" i="8" s="1"/>
  <c r="BE9" i="8" a="1"/>
  <c r="BE9" i="8" s="1"/>
  <c r="BF9" i="8" a="1"/>
  <c r="BF9" i="8" s="1"/>
  <c r="AG10" i="8" a="1"/>
  <c r="AG10" i="8" s="1"/>
  <c r="AH10" i="8" a="1"/>
  <c r="AH10" i="8" s="1"/>
  <c r="AI10" i="8" a="1"/>
  <c r="AI10" i="8" s="1"/>
  <c r="AJ10" i="8" a="1"/>
  <c r="AJ10" i="8" s="1"/>
  <c r="AK10" i="8" a="1"/>
  <c r="AK10" i="8" s="1"/>
  <c r="AL10" i="8" a="1"/>
  <c r="AL10" i="8" s="1"/>
  <c r="AM10" i="8" a="1"/>
  <c r="AM10" i="8" s="1"/>
  <c r="AN10" i="8" a="1"/>
  <c r="AN10" i="8" s="1"/>
  <c r="AO10" i="8" a="1"/>
  <c r="AO10" i="8" s="1"/>
  <c r="AP10" i="8" a="1"/>
  <c r="AP10" i="8" s="1"/>
  <c r="AQ10" i="8" a="1"/>
  <c r="AQ10" i="8" s="1"/>
  <c r="AR10" i="8" a="1"/>
  <c r="AR10" i="8" s="1"/>
  <c r="AS10" i="8" a="1"/>
  <c r="AS10" i="8" s="1"/>
  <c r="AT10" i="8" a="1"/>
  <c r="AT10" i="8" s="1"/>
  <c r="AU10" i="8" a="1"/>
  <c r="AU10" i="8" s="1"/>
  <c r="AV10" i="8" a="1"/>
  <c r="AV10" i="8" s="1"/>
  <c r="AW10" i="8" a="1"/>
  <c r="AW10" i="8" s="1"/>
  <c r="AX10" i="8" a="1"/>
  <c r="AX10" i="8" s="1"/>
  <c r="AY10" i="8" a="1"/>
  <c r="AY10" i="8" s="1"/>
  <c r="AZ10" i="8" a="1"/>
  <c r="AZ10" i="8" s="1"/>
  <c r="BA10" i="8" a="1"/>
  <c r="BA10" i="8" s="1"/>
  <c r="BB10" i="8" a="1"/>
  <c r="BB10" i="8" s="1"/>
  <c r="BC10" i="8" a="1"/>
  <c r="BC10" i="8" s="1"/>
  <c r="BD10" i="8" a="1"/>
  <c r="BD10" i="8" s="1"/>
  <c r="BE10" i="8" a="1"/>
  <c r="BE10" i="8" s="1"/>
  <c r="BF10" i="8" a="1"/>
  <c r="BF10" i="8" s="1"/>
  <c r="AG11" i="8" a="1"/>
  <c r="AG11" i="8" s="1"/>
  <c r="AH11" i="8" a="1"/>
  <c r="AH11" i="8" s="1"/>
  <c r="AI11" i="8" a="1"/>
  <c r="AI11" i="8" s="1"/>
  <c r="AJ11" i="8" a="1"/>
  <c r="AJ11" i="8" s="1"/>
  <c r="AK11" i="8" a="1"/>
  <c r="AK11" i="8" s="1"/>
  <c r="AL11" i="8" a="1"/>
  <c r="AL11" i="8" s="1"/>
  <c r="AM11" i="8" a="1"/>
  <c r="AM11" i="8" s="1"/>
  <c r="AN11" i="8" a="1"/>
  <c r="AN11" i="8" s="1"/>
  <c r="AO11" i="8" a="1"/>
  <c r="AO11" i="8" s="1"/>
  <c r="AP11" i="8" a="1"/>
  <c r="AP11" i="8" s="1"/>
  <c r="AQ11" i="8" a="1"/>
  <c r="AQ11" i="8" s="1"/>
  <c r="AR11" i="8" a="1"/>
  <c r="AR11" i="8" s="1"/>
  <c r="AS11" i="8" a="1"/>
  <c r="AS11" i="8" s="1"/>
  <c r="AT11" i="8" a="1"/>
  <c r="AT11" i="8" s="1"/>
  <c r="AU11" i="8" a="1"/>
  <c r="AU11" i="8" s="1"/>
  <c r="AV11" i="8" a="1"/>
  <c r="AV11" i="8" s="1"/>
  <c r="AW11" i="8" a="1"/>
  <c r="AW11" i="8" s="1"/>
  <c r="AX11" i="8" a="1"/>
  <c r="AX11" i="8" s="1"/>
  <c r="AY11" i="8" a="1"/>
  <c r="AY11" i="8" s="1"/>
  <c r="AZ11" i="8" a="1"/>
  <c r="AZ11" i="8" s="1"/>
  <c r="BA11" i="8" a="1"/>
  <c r="BA11" i="8" s="1"/>
  <c r="BB11" i="8" a="1"/>
  <c r="BB11" i="8" s="1"/>
  <c r="BC11" i="8" a="1"/>
  <c r="BC11" i="8" s="1"/>
  <c r="BD11" i="8" a="1"/>
  <c r="BD11" i="8" s="1"/>
  <c r="BE11" i="8" a="1"/>
  <c r="BE11" i="8" s="1"/>
  <c r="BF11" i="8" a="1"/>
  <c r="BF11" i="8" s="1"/>
  <c r="AG12" i="8" a="1"/>
  <c r="AG12" i="8" s="1"/>
  <c r="AH12" i="8" a="1"/>
  <c r="AH12" i="8" s="1"/>
  <c r="AI12" i="8" a="1"/>
  <c r="AI12" i="8" s="1"/>
  <c r="AJ12" i="8" a="1"/>
  <c r="AJ12" i="8" s="1"/>
  <c r="AK12" i="8" a="1"/>
  <c r="AK12" i="8" s="1"/>
  <c r="AL12" i="8" a="1"/>
  <c r="AL12" i="8" s="1"/>
  <c r="AM12" i="8" a="1"/>
  <c r="AM12" i="8" s="1"/>
  <c r="AN12" i="8" a="1"/>
  <c r="AN12" i="8" s="1"/>
  <c r="AO12" i="8" a="1"/>
  <c r="AO12" i="8" s="1"/>
  <c r="AP12" i="8" a="1"/>
  <c r="AP12" i="8" s="1"/>
  <c r="AQ12" i="8" a="1"/>
  <c r="AQ12" i="8" s="1"/>
  <c r="AR12" i="8" a="1"/>
  <c r="AR12" i="8" s="1"/>
  <c r="AS12" i="8" a="1"/>
  <c r="AS12" i="8" s="1"/>
  <c r="AT12" i="8" a="1"/>
  <c r="AT12" i="8" s="1"/>
  <c r="AU12" i="8" a="1"/>
  <c r="AU12" i="8" s="1"/>
  <c r="AV12" i="8" a="1"/>
  <c r="AV12" i="8" s="1"/>
  <c r="AW12" i="8" a="1"/>
  <c r="AW12" i="8" s="1"/>
  <c r="AX12" i="8" a="1"/>
  <c r="AX12" i="8" s="1"/>
  <c r="AY12" i="8" a="1"/>
  <c r="AY12" i="8" s="1"/>
  <c r="AZ12" i="8" a="1"/>
  <c r="AZ12" i="8" s="1"/>
  <c r="BA12" i="8" a="1"/>
  <c r="BA12" i="8" s="1"/>
  <c r="BB12" i="8" a="1"/>
  <c r="BB12" i="8" s="1"/>
  <c r="BC12" i="8" a="1"/>
  <c r="BC12" i="8" s="1"/>
  <c r="BD12" i="8" a="1"/>
  <c r="BD12" i="8" s="1"/>
  <c r="BE12" i="8" a="1"/>
  <c r="BE12" i="8" s="1"/>
  <c r="BF12" i="8" a="1"/>
  <c r="BF12" i="8" s="1"/>
  <c r="AG13" i="8" a="1"/>
  <c r="AG13" i="8" s="1"/>
  <c r="AH13" i="8" a="1"/>
  <c r="AH13" i="8" s="1"/>
  <c r="AI13" i="8" a="1"/>
  <c r="AI13" i="8" s="1"/>
  <c r="AJ13" i="8" a="1"/>
  <c r="AJ13" i="8" s="1"/>
  <c r="AK13" i="8" a="1"/>
  <c r="AK13" i="8" s="1"/>
  <c r="AL13" i="8" a="1"/>
  <c r="AL13" i="8" s="1"/>
  <c r="AM13" i="8" a="1"/>
  <c r="AM13" i="8" s="1"/>
  <c r="AN13" i="8" a="1"/>
  <c r="AN13" i="8" s="1"/>
  <c r="AO13" i="8" a="1"/>
  <c r="AO13" i="8" s="1"/>
  <c r="AP13" i="8" a="1"/>
  <c r="AP13" i="8" s="1"/>
  <c r="AQ13" i="8" a="1"/>
  <c r="AQ13" i="8" s="1"/>
  <c r="AR13" i="8" a="1"/>
  <c r="AR13" i="8" s="1"/>
  <c r="AS13" i="8" a="1"/>
  <c r="AS13" i="8" s="1"/>
  <c r="AT13" i="8" a="1"/>
  <c r="AT13" i="8" s="1"/>
  <c r="AU13" i="8" a="1"/>
  <c r="AU13" i="8" s="1"/>
  <c r="AV13" i="8" a="1"/>
  <c r="AV13" i="8" s="1"/>
  <c r="AW13" i="8" a="1"/>
  <c r="AW13" i="8" s="1"/>
  <c r="AX13" i="8" a="1"/>
  <c r="AX13" i="8" s="1"/>
  <c r="AY13" i="8" a="1"/>
  <c r="AY13" i="8" s="1"/>
  <c r="AZ13" i="8" a="1"/>
  <c r="AZ13" i="8" s="1"/>
  <c r="BA13" i="8" a="1"/>
  <c r="BA13" i="8" s="1"/>
  <c r="BB13" i="8" a="1"/>
  <c r="BB13" i="8" s="1"/>
  <c r="BC13" i="8" a="1"/>
  <c r="BC13" i="8" s="1"/>
  <c r="BD13" i="8" a="1"/>
  <c r="BD13" i="8" s="1"/>
  <c r="BE13" i="8" a="1"/>
  <c r="BE13" i="8" s="1"/>
  <c r="BF13" i="8" a="1"/>
  <c r="BF13" i="8" s="1"/>
  <c r="AG14" i="8" a="1"/>
  <c r="AG14" i="8" s="1"/>
  <c r="AH14" i="8" a="1"/>
  <c r="AH14" i="8" s="1"/>
  <c r="AI14" i="8" a="1"/>
  <c r="AI14" i="8" s="1"/>
  <c r="AJ14" i="8" a="1"/>
  <c r="AJ14" i="8" s="1"/>
  <c r="AK14" i="8" a="1"/>
  <c r="AK14" i="8" s="1"/>
  <c r="AL14" i="8" a="1"/>
  <c r="AL14" i="8" s="1"/>
  <c r="AM14" i="8" a="1"/>
  <c r="AM14" i="8" s="1"/>
  <c r="AN14" i="8" a="1"/>
  <c r="AN14" i="8" s="1"/>
  <c r="AO14" i="8" a="1"/>
  <c r="AO14" i="8" s="1"/>
  <c r="AP14" i="8" a="1"/>
  <c r="AP14" i="8" s="1"/>
  <c r="AQ14" i="8" a="1"/>
  <c r="AQ14" i="8" s="1"/>
  <c r="AR14" i="8" a="1"/>
  <c r="AR14" i="8" s="1"/>
  <c r="AS14" i="8" a="1"/>
  <c r="AS14" i="8" s="1"/>
  <c r="AT14" i="8" a="1"/>
  <c r="AT14" i="8" s="1"/>
  <c r="AU14" i="8" a="1"/>
  <c r="AU14" i="8" s="1"/>
  <c r="AV14" i="8" a="1"/>
  <c r="AV14" i="8" s="1"/>
  <c r="AW14" i="8" a="1"/>
  <c r="AW14" i="8" s="1"/>
  <c r="AX14" i="8" a="1"/>
  <c r="AX14" i="8" s="1"/>
  <c r="AY14" i="8" a="1"/>
  <c r="AY14" i="8" s="1"/>
  <c r="AZ14" i="8" a="1"/>
  <c r="AZ14" i="8" s="1"/>
  <c r="BA14" i="8" a="1"/>
  <c r="BA14" i="8" s="1"/>
  <c r="BB14" i="8" a="1"/>
  <c r="BB14" i="8" s="1"/>
  <c r="BC14" i="8" a="1"/>
  <c r="BC14" i="8" s="1"/>
  <c r="BD14" i="8" a="1"/>
  <c r="BD14" i="8" s="1"/>
  <c r="BE14" i="8" a="1"/>
  <c r="BE14" i="8" s="1"/>
  <c r="BF14" i="8" a="1"/>
  <c r="BF14" i="8" s="1"/>
  <c r="AG15" i="8" a="1"/>
  <c r="AG15" i="8" s="1"/>
  <c r="AH15" i="8" a="1"/>
  <c r="AH15" i="8" s="1"/>
  <c r="AI15" i="8" a="1"/>
  <c r="AI15" i="8" s="1"/>
  <c r="AJ15" i="8" a="1"/>
  <c r="AJ15" i="8" s="1"/>
  <c r="AK15" i="8" a="1"/>
  <c r="AK15" i="8" s="1"/>
  <c r="AL15" i="8" a="1"/>
  <c r="AL15" i="8" s="1"/>
  <c r="AM15" i="8" a="1"/>
  <c r="AM15" i="8" s="1"/>
  <c r="AN15" i="8" a="1"/>
  <c r="AN15" i="8" s="1"/>
  <c r="AO15" i="8" a="1"/>
  <c r="AO15" i="8" s="1"/>
  <c r="AP15" i="8" a="1"/>
  <c r="AP15" i="8" s="1"/>
  <c r="AQ15" i="8" a="1"/>
  <c r="AQ15" i="8" s="1"/>
  <c r="AR15" i="8" a="1"/>
  <c r="AR15" i="8" s="1"/>
  <c r="AS15" i="8" a="1"/>
  <c r="AS15" i="8" s="1"/>
  <c r="AT15" i="8" a="1"/>
  <c r="AT15" i="8" s="1"/>
  <c r="AU15" i="8" a="1"/>
  <c r="AU15" i="8" s="1"/>
  <c r="AV15" i="8" a="1"/>
  <c r="AV15" i="8" s="1"/>
  <c r="AW15" i="8" a="1"/>
  <c r="AW15" i="8" s="1"/>
  <c r="AX15" i="8" a="1"/>
  <c r="AX15" i="8" s="1"/>
  <c r="AY15" i="8" a="1"/>
  <c r="AY15" i="8" s="1"/>
  <c r="AZ15" i="8" a="1"/>
  <c r="AZ15" i="8" s="1"/>
  <c r="BA15" i="8" a="1"/>
  <c r="BA15" i="8" s="1"/>
  <c r="BB15" i="8" a="1"/>
  <c r="BB15" i="8" s="1"/>
  <c r="BC15" i="8" a="1"/>
  <c r="BC15" i="8" s="1"/>
  <c r="BD15" i="8" a="1"/>
  <c r="BD15" i="8" s="1"/>
  <c r="BE15" i="8" a="1"/>
  <c r="BE15" i="8" s="1"/>
  <c r="BF15" i="8" a="1"/>
  <c r="BF15" i="8" s="1"/>
  <c r="AG16" i="8" a="1"/>
  <c r="AG16" i="8" s="1"/>
  <c r="AH16" i="8" a="1"/>
  <c r="AH16" i="8" s="1"/>
  <c r="AI16" i="8" a="1"/>
  <c r="AI16" i="8" s="1"/>
  <c r="AJ16" i="8" a="1"/>
  <c r="AJ16" i="8" s="1"/>
  <c r="AK16" i="8" a="1"/>
  <c r="AK16" i="8" s="1"/>
  <c r="AL16" i="8" a="1"/>
  <c r="AL16" i="8" s="1"/>
  <c r="AM16" i="8" a="1"/>
  <c r="AM16" i="8" s="1"/>
  <c r="AN16" i="8" a="1"/>
  <c r="AN16" i="8" s="1"/>
  <c r="AO16" i="8" a="1"/>
  <c r="AO16" i="8" s="1"/>
  <c r="AP16" i="8" a="1"/>
  <c r="AP16" i="8" s="1"/>
  <c r="AQ16" i="8" a="1"/>
  <c r="AQ16" i="8" s="1"/>
  <c r="AR16" i="8" a="1"/>
  <c r="AR16" i="8" s="1"/>
  <c r="AS16" i="8" a="1"/>
  <c r="AS16" i="8" s="1"/>
  <c r="AT16" i="8" a="1"/>
  <c r="AT16" i="8" s="1"/>
  <c r="AU16" i="8" a="1"/>
  <c r="AU16" i="8" s="1"/>
  <c r="AV16" i="8" a="1"/>
  <c r="AV16" i="8" s="1"/>
  <c r="AW16" i="8" a="1"/>
  <c r="AW16" i="8" s="1"/>
  <c r="AX16" i="8" a="1"/>
  <c r="AX16" i="8" s="1"/>
  <c r="AY16" i="8" a="1"/>
  <c r="AY16" i="8" s="1"/>
  <c r="AZ16" i="8" a="1"/>
  <c r="AZ16" i="8" s="1"/>
  <c r="BA16" i="8" a="1"/>
  <c r="BA16" i="8" s="1"/>
  <c r="BB16" i="8" a="1"/>
  <c r="BB16" i="8" s="1"/>
  <c r="BC16" i="8" a="1"/>
  <c r="BC16" i="8" s="1"/>
  <c r="BD16" i="8" a="1"/>
  <c r="BD16" i="8" s="1"/>
  <c r="BE16" i="8" a="1"/>
  <c r="BE16" i="8" s="1"/>
  <c r="BF16" i="8" a="1"/>
  <c r="BF16" i="8" s="1"/>
  <c r="AH7" i="8" a="1"/>
  <c r="AH7" i="8" s="1"/>
  <c r="AI7" i="8" a="1"/>
  <c r="AI7" i="8" s="1"/>
  <c r="AJ7" i="8" a="1"/>
  <c r="AJ7" i="8" s="1"/>
  <c r="AK7" i="8" a="1"/>
  <c r="AK7" i="8" s="1"/>
  <c r="AL7" i="8" a="1"/>
  <c r="AL7" i="8" s="1"/>
  <c r="AM7" i="8" a="1"/>
  <c r="AM7" i="8" s="1"/>
  <c r="AN7" i="8" a="1"/>
  <c r="AN7" i="8" s="1"/>
  <c r="AO7" i="8" a="1"/>
  <c r="AO7" i="8" s="1"/>
  <c r="AP7" i="8" a="1"/>
  <c r="AP7" i="8" s="1"/>
  <c r="AQ7" i="8" a="1"/>
  <c r="AQ7" i="8" s="1"/>
  <c r="AR7" i="8" a="1"/>
  <c r="AR7" i="8" s="1"/>
  <c r="AS7" i="8" a="1"/>
  <c r="AS7" i="8" s="1"/>
  <c r="AT7" i="8" a="1"/>
  <c r="AT7" i="8" s="1"/>
  <c r="AU7" i="8" a="1"/>
  <c r="AU7" i="8" s="1"/>
  <c r="AV7" i="8" a="1"/>
  <c r="AV7" i="8" s="1"/>
  <c r="AW7" i="8" a="1"/>
  <c r="AW7" i="8" s="1"/>
  <c r="AX7" i="8" a="1"/>
  <c r="AX7" i="8" s="1"/>
  <c r="AY7" i="8" a="1"/>
  <c r="AY7" i="8" s="1"/>
  <c r="AZ7" i="8" a="1"/>
  <c r="AZ7" i="8" s="1"/>
  <c r="BA7" i="8" a="1"/>
  <c r="BA7" i="8" s="1"/>
  <c r="BB7" i="8" a="1"/>
  <c r="BB7" i="8" s="1"/>
  <c r="BC7" i="8" a="1"/>
  <c r="BC7" i="8" s="1"/>
  <c r="BD7" i="8" a="1"/>
  <c r="BD7" i="8" s="1"/>
  <c r="BE7" i="8" a="1"/>
  <c r="BE7" i="8" s="1"/>
  <c r="BF7" i="8" a="1"/>
  <c r="BF7" i="8" s="1"/>
  <c r="F8" i="8" a="1"/>
  <c r="F8" i="8" s="1"/>
  <c r="G8" i="8" a="1"/>
  <c r="G8" i="8" s="1"/>
  <c r="H8" i="8" a="1"/>
  <c r="H8" i="8" s="1"/>
  <c r="I8" i="8" a="1"/>
  <c r="I8" i="8" s="1"/>
  <c r="J8" i="8" a="1"/>
  <c r="J8" i="8" s="1"/>
  <c r="K8" i="8" a="1"/>
  <c r="K8" i="8" s="1"/>
  <c r="L8" i="8" a="1"/>
  <c r="L8" i="8" s="1"/>
  <c r="M8" i="8" a="1"/>
  <c r="M8" i="8" s="1"/>
  <c r="N8" i="8" a="1"/>
  <c r="N8" i="8" s="1"/>
  <c r="O8" i="8" a="1"/>
  <c r="O8" i="8" s="1"/>
  <c r="P8" i="8" a="1"/>
  <c r="P8" i="8" s="1"/>
  <c r="Q8" i="8" a="1"/>
  <c r="Q8" i="8" s="1"/>
  <c r="R8" i="8" a="1"/>
  <c r="R8" i="8" s="1"/>
  <c r="S8" i="8" a="1"/>
  <c r="S8" i="8" s="1"/>
  <c r="T8" i="8" a="1"/>
  <c r="T8" i="8" s="1"/>
  <c r="U8" i="8" a="1"/>
  <c r="U8" i="8" s="1"/>
  <c r="V8" i="8" a="1"/>
  <c r="V8" i="8" s="1"/>
  <c r="W8" i="8" a="1"/>
  <c r="W8" i="8" s="1"/>
  <c r="X8" i="8" a="1"/>
  <c r="X8" i="8" s="1"/>
  <c r="Y8" i="8" a="1"/>
  <c r="Y8" i="8" s="1"/>
  <c r="Z8" i="8" a="1"/>
  <c r="Z8" i="8" s="1"/>
  <c r="AA8" i="8" a="1"/>
  <c r="AA8" i="8" s="1"/>
  <c r="AB8" i="8" a="1"/>
  <c r="AB8" i="8" s="1"/>
  <c r="AC8" i="8" a="1"/>
  <c r="AC8" i="8" s="1"/>
  <c r="AD8" i="8" a="1"/>
  <c r="AD8" i="8" s="1"/>
  <c r="AE8" i="8" a="1"/>
  <c r="AE8" i="8" s="1"/>
  <c r="F9" i="8" a="1"/>
  <c r="F9" i="8" s="1"/>
  <c r="G9" i="8" a="1"/>
  <c r="G9" i="8" s="1"/>
  <c r="H9" i="8" a="1"/>
  <c r="H9" i="8" s="1"/>
  <c r="I9" i="8" a="1"/>
  <c r="I9" i="8" s="1"/>
  <c r="J9" i="8" a="1"/>
  <c r="J9" i="8" s="1"/>
  <c r="K9" i="8" a="1"/>
  <c r="K9" i="8" s="1"/>
  <c r="L9" i="8" a="1"/>
  <c r="L9" i="8" s="1"/>
  <c r="M9" i="8" a="1"/>
  <c r="M9" i="8" s="1"/>
  <c r="N9" i="8" a="1"/>
  <c r="N9" i="8" s="1"/>
  <c r="O9" i="8" a="1"/>
  <c r="O9" i="8" s="1"/>
  <c r="P9" i="8" a="1"/>
  <c r="P9" i="8" s="1"/>
  <c r="Q9" i="8" a="1"/>
  <c r="Q9" i="8" s="1"/>
  <c r="R9" i="8" a="1"/>
  <c r="R9" i="8" s="1"/>
  <c r="S9" i="8" a="1"/>
  <c r="S9" i="8" s="1"/>
  <c r="T9" i="8" a="1"/>
  <c r="T9" i="8" s="1"/>
  <c r="U9" i="8" a="1"/>
  <c r="U9" i="8" s="1"/>
  <c r="V9" i="8" a="1"/>
  <c r="V9" i="8" s="1"/>
  <c r="W9" i="8" a="1"/>
  <c r="W9" i="8" s="1"/>
  <c r="X9" i="8" a="1"/>
  <c r="X9" i="8" s="1"/>
  <c r="Y9" i="8" a="1"/>
  <c r="Y9" i="8" s="1"/>
  <c r="Z9" i="8" a="1"/>
  <c r="Z9" i="8" s="1"/>
  <c r="AA9" i="8" a="1"/>
  <c r="AA9" i="8" s="1"/>
  <c r="AB9" i="8" a="1"/>
  <c r="AB9" i="8" s="1"/>
  <c r="AC9" i="8" a="1"/>
  <c r="AC9" i="8" s="1"/>
  <c r="AD9" i="8" a="1"/>
  <c r="AD9" i="8" s="1"/>
  <c r="AE9" i="8" a="1"/>
  <c r="AE9" i="8" s="1"/>
  <c r="F10" i="8" a="1"/>
  <c r="F10" i="8" s="1"/>
  <c r="G10" i="8" a="1"/>
  <c r="G10" i="8" s="1"/>
  <c r="H10" i="8" a="1"/>
  <c r="H10" i="8" s="1"/>
  <c r="I10" i="8" a="1"/>
  <c r="I10" i="8" s="1"/>
  <c r="J10" i="8" a="1"/>
  <c r="J10" i="8" s="1"/>
  <c r="K10" i="8" a="1"/>
  <c r="K10" i="8" s="1"/>
  <c r="L10" i="8" a="1"/>
  <c r="L10" i="8" s="1"/>
  <c r="M10" i="8" a="1"/>
  <c r="M10" i="8" s="1"/>
  <c r="N10" i="8" a="1"/>
  <c r="N10" i="8" s="1"/>
  <c r="O10" i="8" a="1"/>
  <c r="O10" i="8" s="1"/>
  <c r="P10" i="8" a="1"/>
  <c r="P10" i="8" s="1"/>
  <c r="Q10" i="8" a="1"/>
  <c r="Q10" i="8" s="1"/>
  <c r="R10" i="8" a="1"/>
  <c r="R10" i="8" s="1"/>
  <c r="S10" i="8" a="1"/>
  <c r="S10" i="8" s="1"/>
  <c r="T10" i="8" a="1"/>
  <c r="T10" i="8" s="1"/>
  <c r="U10" i="8" a="1"/>
  <c r="U10" i="8" s="1"/>
  <c r="V10" i="8" a="1"/>
  <c r="V10" i="8" s="1"/>
  <c r="W10" i="8" a="1"/>
  <c r="W10" i="8" s="1"/>
  <c r="X10" i="8" a="1"/>
  <c r="X10" i="8" s="1"/>
  <c r="Y10" i="8" a="1"/>
  <c r="Y10" i="8" s="1"/>
  <c r="Z10" i="8" a="1"/>
  <c r="Z10" i="8" s="1"/>
  <c r="AA10" i="8" a="1"/>
  <c r="AA10" i="8" s="1"/>
  <c r="AB10" i="8" a="1"/>
  <c r="AB10" i="8" s="1"/>
  <c r="AC10" i="8" a="1"/>
  <c r="AC10" i="8" s="1"/>
  <c r="AD10" i="8" a="1"/>
  <c r="AD10" i="8" s="1"/>
  <c r="AE10" i="8" a="1"/>
  <c r="AE10" i="8" s="1"/>
  <c r="F11" i="8" a="1"/>
  <c r="F11" i="8" s="1"/>
  <c r="G11" i="8" a="1"/>
  <c r="G11" i="8" s="1"/>
  <c r="H11" i="8" a="1"/>
  <c r="H11" i="8" s="1"/>
  <c r="I11" i="8" a="1"/>
  <c r="I11" i="8" s="1"/>
  <c r="J11" i="8" a="1"/>
  <c r="J11" i="8" s="1"/>
  <c r="K11" i="8" a="1"/>
  <c r="K11" i="8" s="1"/>
  <c r="L11" i="8" a="1"/>
  <c r="L11" i="8" s="1"/>
  <c r="M11" i="8" a="1"/>
  <c r="M11" i="8" s="1"/>
  <c r="N11" i="8" a="1"/>
  <c r="N11" i="8" s="1"/>
  <c r="O11" i="8" a="1"/>
  <c r="O11" i="8" s="1"/>
  <c r="P11" i="8" a="1"/>
  <c r="P11" i="8" s="1"/>
  <c r="Q11" i="8" a="1"/>
  <c r="Q11" i="8" s="1"/>
  <c r="R11" i="8" a="1"/>
  <c r="R11" i="8" s="1"/>
  <c r="S11" i="8" a="1"/>
  <c r="S11" i="8" s="1"/>
  <c r="T11" i="8" a="1"/>
  <c r="T11" i="8" s="1"/>
  <c r="U11" i="8" a="1"/>
  <c r="U11" i="8" s="1"/>
  <c r="V11" i="8" a="1"/>
  <c r="V11" i="8" s="1"/>
  <c r="W11" i="8" a="1"/>
  <c r="W11" i="8" s="1"/>
  <c r="X11" i="8" a="1"/>
  <c r="X11" i="8" s="1"/>
  <c r="Y11" i="8" a="1"/>
  <c r="Y11" i="8" s="1"/>
  <c r="Z11" i="8" a="1"/>
  <c r="Z11" i="8" s="1"/>
  <c r="AA11" i="8" a="1"/>
  <c r="AA11" i="8" s="1"/>
  <c r="AB11" i="8" a="1"/>
  <c r="AB11" i="8" s="1"/>
  <c r="AC11" i="8" a="1"/>
  <c r="AC11" i="8" s="1"/>
  <c r="AD11" i="8" a="1"/>
  <c r="AD11" i="8" s="1"/>
  <c r="AE11" i="8" a="1"/>
  <c r="AE11" i="8" s="1"/>
  <c r="F12" i="8" a="1"/>
  <c r="F12" i="8" s="1"/>
  <c r="G12" i="8" a="1"/>
  <c r="G12" i="8" s="1"/>
  <c r="H12" i="8" a="1"/>
  <c r="H12" i="8" s="1"/>
  <c r="I12" i="8" a="1"/>
  <c r="I12" i="8" s="1"/>
  <c r="J12" i="8" a="1"/>
  <c r="J12" i="8" s="1"/>
  <c r="K12" i="8" a="1"/>
  <c r="K12" i="8" s="1"/>
  <c r="L12" i="8" a="1"/>
  <c r="L12" i="8" s="1"/>
  <c r="M12" i="8" a="1"/>
  <c r="M12" i="8" s="1"/>
  <c r="N12" i="8" a="1"/>
  <c r="N12" i="8" s="1"/>
  <c r="O12" i="8" a="1"/>
  <c r="O12" i="8" s="1"/>
  <c r="P12" i="8" a="1"/>
  <c r="P12" i="8" s="1"/>
  <c r="Q12" i="8" a="1"/>
  <c r="Q12" i="8" s="1"/>
  <c r="R12" i="8" a="1"/>
  <c r="R12" i="8" s="1"/>
  <c r="S12" i="8" a="1"/>
  <c r="S12" i="8" s="1"/>
  <c r="T12" i="8" a="1"/>
  <c r="T12" i="8" s="1"/>
  <c r="U12" i="8" a="1"/>
  <c r="U12" i="8" s="1"/>
  <c r="V12" i="8" a="1"/>
  <c r="V12" i="8" s="1"/>
  <c r="W12" i="8" a="1"/>
  <c r="W12" i="8" s="1"/>
  <c r="X12" i="8" a="1"/>
  <c r="X12" i="8" s="1"/>
  <c r="Y12" i="8" a="1"/>
  <c r="Y12" i="8" s="1"/>
  <c r="Z12" i="8" a="1"/>
  <c r="Z12" i="8" s="1"/>
  <c r="AA12" i="8" a="1"/>
  <c r="AA12" i="8" s="1"/>
  <c r="AB12" i="8" a="1"/>
  <c r="AB12" i="8" s="1"/>
  <c r="AC12" i="8" a="1"/>
  <c r="AC12" i="8" s="1"/>
  <c r="AD12" i="8" a="1"/>
  <c r="AD12" i="8" s="1"/>
  <c r="AE12" i="8" a="1"/>
  <c r="AE12" i="8" s="1"/>
  <c r="G13" i="8" a="1"/>
  <c r="G13" i="8" s="1"/>
  <c r="H13" i="8" a="1"/>
  <c r="H13" i="8" s="1"/>
  <c r="I13" i="8" a="1"/>
  <c r="I13" i="8" s="1"/>
  <c r="J13" i="8" a="1"/>
  <c r="J13" i="8" s="1"/>
  <c r="K13" i="8" a="1"/>
  <c r="K13" i="8" s="1"/>
  <c r="L13" i="8" a="1"/>
  <c r="L13" i="8" s="1"/>
  <c r="M13" i="8" a="1"/>
  <c r="M13" i="8" s="1"/>
  <c r="N13" i="8" a="1"/>
  <c r="N13" i="8" s="1"/>
  <c r="O13" i="8" a="1"/>
  <c r="O13" i="8" s="1"/>
  <c r="P13" i="8" a="1"/>
  <c r="P13" i="8" s="1"/>
  <c r="Q13" i="8" a="1"/>
  <c r="Q13" i="8" s="1"/>
  <c r="R13" i="8" a="1"/>
  <c r="R13" i="8" s="1"/>
  <c r="S13" i="8" a="1"/>
  <c r="S13" i="8" s="1"/>
  <c r="T13" i="8" a="1"/>
  <c r="T13" i="8" s="1"/>
  <c r="U13" i="8" a="1"/>
  <c r="U13" i="8" s="1"/>
  <c r="V13" i="8" a="1"/>
  <c r="V13" i="8" s="1"/>
  <c r="W13" i="8" a="1"/>
  <c r="W13" i="8" s="1"/>
  <c r="X13" i="8" a="1"/>
  <c r="X13" i="8" s="1"/>
  <c r="Y13" i="8" a="1"/>
  <c r="Y13" i="8" s="1"/>
  <c r="Z13" i="8" a="1"/>
  <c r="Z13" i="8" s="1"/>
  <c r="AA13" i="8" a="1"/>
  <c r="AA13" i="8" s="1"/>
  <c r="AB13" i="8" a="1"/>
  <c r="AB13" i="8" s="1"/>
  <c r="AC13" i="8" a="1"/>
  <c r="AC13" i="8" s="1"/>
  <c r="AD13" i="8" a="1"/>
  <c r="AD13" i="8" s="1"/>
  <c r="AE13" i="8" a="1"/>
  <c r="AE13" i="8" s="1"/>
  <c r="F14" i="8" a="1"/>
  <c r="F14" i="8" s="1"/>
  <c r="G14" i="8" a="1"/>
  <c r="G14" i="8" s="1"/>
  <c r="H14" i="8" a="1"/>
  <c r="H14" i="8" s="1"/>
  <c r="I14" i="8" a="1"/>
  <c r="I14" i="8" s="1"/>
  <c r="J14" i="8" a="1"/>
  <c r="J14" i="8" s="1"/>
  <c r="K14" i="8" a="1"/>
  <c r="K14" i="8" s="1"/>
  <c r="L14" i="8" a="1"/>
  <c r="L14" i="8" s="1"/>
  <c r="M14" i="8" a="1"/>
  <c r="M14" i="8" s="1"/>
  <c r="N14" i="8" a="1"/>
  <c r="N14" i="8" s="1"/>
  <c r="O14" i="8" a="1"/>
  <c r="O14" i="8" s="1"/>
  <c r="P14" i="8" a="1"/>
  <c r="P14" i="8" s="1"/>
  <c r="Q14" i="8" a="1"/>
  <c r="Q14" i="8" s="1"/>
  <c r="R14" i="8" a="1"/>
  <c r="R14" i="8" s="1"/>
  <c r="S14" i="8" a="1"/>
  <c r="S14" i="8" s="1"/>
  <c r="T14" i="8" a="1"/>
  <c r="T14" i="8" s="1"/>
  <c r="U14" i="8" a="1"/>
  <c r="U14" i="8" s="1"/>
  <c r="V14" i="8" a="1"/>
  <c r="V14" i="8" s="1"/>
  <c r="W14" i="8" a="1"/>
  <c r="W14" i="8" s="1"/>
  <c r="X14" i="8" a="1"/>
  <c r="X14" i="8" s="1"/>
  <c r="Y14" i="8" a="1"/>
  <c r="Y14" i="8" s="1"/>
  <c r="Z14" i="8" a="1"/>
  <c r="Z14" i="8" s="1"/>
  <c r="AA14" i="8" a="1"/>
  <c r="AA14" i="8" s="1"/>
  <c r="AB14" i="8" a="1"/>
  <c r="AB14" i="8" s="1"/>
  <c r="AC14" i="8" a="1"/>
  <c r="AC14" i="8" s="1"/>
  <c r="AD14" i="8" a="1"/>
  <c r="AD14" i="8" s="1"/>
  <c r="AE14" i="8" a="1"/>
  <c r="AE14" i="8" s="1"/>
  <c r="F15" i="8" a="1"/>
  <c r="F15" i="8" s="1"/>
  <c r="G15" i="8" a="1"/>
  <c r="G15" i="8" s="1"/>
  <c r="H15" i="8" a="1"/>
  <c r="H15" i="8" s="1"/>
  <c r="I15" i="8" a="1"/>
  <c r="I15" i="8" s="1"/>
  <c r="J15" i="8" a="1"/>
  <c r="J15" i="8" s="1"/>
  <c r="K15" i="8" a="1"/>
  <c r="K15" i="8" s="1"/>
  <c r="L15" i="8" a="1"/>
  <c r="L15" i="8" s="1"/>
  <c r="M15" i="8" a="1"/>
  <c r="M15" i="8" s="1"/>
  <c r="N15" i="8" a="1"/>
  <c r="N15" i="8" s="1"/>
  <c r="O15" i="8" a="1"/>
  <c r="O15" i="8" s="1"/>
  <c r="P15" i="8" a="1"/>
  <c r="P15" i="8" s="1"/>
  <c r="Q15" i="8" a="1"/>
  <c r="Q15" i="8" s="1"/>
  <c r="R15" i="8" a="1"/>
  <c r="R15" i="8" s="1"/>
  <c r="S15" i="8" a="1"/>
  <c r="S15" i="8" s="1"/>
  <c r="T15" i="8" a="1"/>
  <c r="T15" i="8" s="1"/>
  <c r="U15" i="8" a="1"/>
  <c r="U15" i="8" s="1"/>
  <c r="V15" i="8" a="1"/>
  <c r="V15" i="8" s="1"/>
  <c r="W15" i="8" a="1"/>
  <c r="W15" i="8" s="1"/>
  <c r="X15" i="8" a="1"/>
  <c r="X15" i="8" s="1"/>
  <c r="Y15" i="8" a="1"/>
  <c r="Y15" i="8" s="1"/>
  <c r="Z15" i="8" a="1"/>
  <c r="Z15" i="8" s="1"/>
  <c r="AA15" i="8" a="1"/>
  <c r="AA15" i="8" s="1"/>
  <c r="AB15" i="8" a="1"/>
  <c r="AB15" i="8" s="1"/>
  <c r="AC15" i="8" a="1"/>
  <c r="AC15" i="8" s="1"/>
  <c r="AD15" i="8" a="1"/>
  <c r="AD15" i="8" s="1"/>
  <c r="AE15" i="8" a="1"/>
  <c r="AE15" i="8" s="1"/>
  <c r="F16" i="8" a="1"/>
  <c r="F16" i="8" s="1"/>
  <c r="G16" i="8" a="1"/>
  <c r="G16" i="8" s="1"/>
  <c r="H16" i="8" a="1"/>
  <c r="H16" i="8" s="1"/>
  <c r="I16" i="8" a="1"/>
  <c r="I16" i="8" s="1"/>
  <c r="J16" i="8" a="1"/>
  <c r="J16" i="8" s="1"/>
  <c r="K16" i="8" a="1"/>
  <c r="K16" i="8" s="1"/>
  <c r="L16" i="8" a="1"/>
  <c r="L16" i="8" s="1"/>
  <c r="M16" i="8" a="1"/>
  <c r="M16" i="8" s="1"/>
  <c r="N16" i="8" a="1"/>
  <c r="N16" i="8" s="1"/>
  <c r="O16" i="8" a="1"/>
  <c r="O16" i="8" s="1"/>
  <c r="P16" i="8" a="1"/>
  <c r="P16" i="8" s="1"/>
  <c r="Q16" i="8" a="1"/>
  <c r="Q16" i="8" s="1"/>
  <c r="R16" i="8" a="1"/>
  <c r="R16" i="8" s="1"/>
  <c r="S16" i="8" a="1"/>
  <c r="S16" i="8" s="1"/>
  <c r="T16" i="8" a="1"/>
  <c r="T16" i="8" s="1"/>
  <c r="U16" i="8" a="1"/>
  <c r="U16" i="8" s="1"/>
  <c r="V16" i="8" a="1"/>
  <c r="V16" i="8" s="1"/>
  <c r="W16" i="8" a="1"/>
  <c r="W16" i="8" s="1"/>
  <c r="X16" i="8" a="1"/>
  <c r="X16" i="8" s="1"/>
  <c r="Y16" i="8" a="1"/>
  <c r="Y16" i="8" s="1"/>
  <c r="Z16" i="8" a="1"/>
  <c r="Z16" i="8" s="1"/>
  <c r="AA16" i="8" a="1"/>
  <c r="AA16" i="8" s="1"/>
  <c r="AB16" i="8" a="1"/>
  <c r="AB16" i="8" s="1"/>
  <c r="AC16" i="8" a="1"/>
  <c r="AC16" i="8" s="1"/>
  <c r="AD16" i="8" a="1"/>
  <c r="AD16" i="8" s="1"/>
  <c r="AE16" i="8" a="1"/>
  <c r="AE16" i="8" s="1"/>
  <c r="G7" i="8" a="1"/>
  <c r="G7" i="8" s="1"/>
  <c r="H7" i="8" a="1"/>
  <c r="H7" i="8" s="1"/>
  <c r="I7" i="8" a="1"/>
  <c r="I7" i="8" s="1"/>
  <c r="J7" i="8" a="1"/>
  <c r="J7" i="8" s="1"/>
  <c r="K7" i="8" a="1"/>
  <c r="K7" i="8" s="1"/>
  <c r="L7" i="8" a="1"/>
  <c r="L7" i="8" s="1"/>
  <c r="M7" i="8" a="1"/>
  <c r="M7" i="8" s="1"/>
  <c r="N7" i="8" a="1"/>
  <c r="N7" i="8" s="1"/>
  <c r="O7" i="8" a="1"/>
  <c r="O7" i="8" s="1"/>
  <c r="P7" i="8" a="1"/>
  <c r="P7" i="8" s="1"/>
  <c r="Q7" i="8" a="1"/>
  <c r="Q7" i="8" s="1"/>
  <c r="R7" i="8" a="1"/>
  <c r="R7" i="8" s="1"/>
  <c r="S7" i="8" a="1"/>
  <c r="S7" i="8" s="1"/>
  <c r="T7" i="8" a="1"/>
  <c r="T7" i="8" s="1"/>
  <c r="U7" i="8" a="1"/>
  <c r="U7" i="8" s="1"/>
  <c r="V7" i="8" a="1"/>
  <c r="V7" i="8" s="1"/>
  <c r="W7" i="8" a="1"/>
  <c r="W7" i="8" s="1"/>
  <c r="X7" i="8" a="1"/>
  <c r="X7" i="8" s="1"/>
  <c r="Y7" i="8" a="1"/>
  <c r="Y7" i="8" s="1"/>
  <c r="Z7" i="8" a="1"/>
  <c r="Z7" i="8" s="1"/>
  <c r="AA7" i="8" a="1"/>
  <c r="AA7" i="8" s="1"/>
  <c r="AB7" i="8" a="1"/>
  <c r="AB7" i="8" s="1"/>
  <c r="AC7" i="8" a="1"/>
  <c r="AC7" i="8" s="1"/>
  <c r="AD7" i="8" a="1"/>
  <c r="AD7" i="8" s="1"/>
  <c r="AE7" i="8" a="1"/>
  <c r="AE7" i="8" s="1"/>
  <c r="AG7" i="8" a="1"/>
  <c r="AG7" i="8" s="1"/>
  <c r="BG84" i="2"/>
  <c r="A84" i="2"/>
  <c r="BG83" i="2"/>
  <c r="A83" i="2"/>
  <c r="BG82" i="2"/>
  <c r="A82" i="2"/>
  <c r="BG81" i="2"/>
  <c r="A81" i="2"/>
  <c r="BG80" i="2"/>
  <c r="A80" i="2"/>
  <c r="BG79" i="2"/>
  <c r="A79" i="2"/>
  <c r="BG78" i="2"/>
  <c r="A78" i="2"/>
  <c r="BG77" i="2"/>
  <c r="A77" i="2"/>
  <c r="BG76" i="2"/>
  <c r="A76" i="2"/>
  <c r="BG75" i="2"/>
  <c r="A75" i="2"/>
  <c r="F32" i="8" a="1"/>
  <c r="F32" i="8" s="1"/>
  <c r="F33" i="8" a="1"/>
  <c r="F33" i="8" s="1"/>
  <c r="F34" i="8" a="1"/>
  <c r="F34" i="8" s="1"/>
  <c r="F35" i="8" a="1"/>
  <c r="F35" i="8" s="1"/>
  <c r="F36" i="8" a="1"/>
  <c r="F36" i="8" s="1"/>
  <c r="F37" i="8" a="1"/>
  <c r="F37" i="8" s="1"/>
  <c r="F38" i="8" a="1"/>
  <c r="F38" i="8" s="1"/>
  <c r="F39" i="8" a="1"/>
  <c r="F39" i="8" s="1"/>
  <c r="F40" i="8" a="1"/>
  <c r="F40" i="8" s="1"/>
  <c r="F31" i="8" a="1"/>
  <c r="F31" i="8" s="1"/>
  <c r="B11" i="3"/>
  <c r="B12" i="3"/>
  <c r="B7" i="3"/>
  <c r="B8" i="3"/>
  <c r="B9" i="3"/>
  <c r="B10" i="3"/>
  <c r="B4" i="3"/>
  <c r="B5" i="3"/>
  <c r="B6" i="3"/>
  <c r="B3" i="3"/>
  <c r="A4" i="3" l="1"/>
  <c r="A5" i="3"/>
  <c r="A6" i="3"/>
  <c r="A7" i="3"/>
  <c r="A8" i="3"/>
  <c r="A9" i="3"/>
  <c r="A10" i="3"/>
  <c r="A11" i="3"/>
  <c r="A12" i="3"/>
  <c r="A3" i="3"/>
  <c r="BG77" i="6"/>
  <c r="A77" i="6"/>
  <c r="BG60" i="6"/>
  <c r="A60" i="6"/>
  <c r="BG43" i="6"/>
  <c r="A43" i="6"/>
  <c r="BG26" i="6"/>
  <c r="A26" i="6"/>
  <c r="BG8" i="6"/>
  <c r="BG9" i="6"/>
  <c r="BG10" i="6"/>
  <c r="BG11" i="6"/>
  <c r="BG12" i="6"/>
  <c r="BG13" i="6"/>
  <c r="BG14" i="6"/>
  <c r="BG15" i="6"/>
  <c r="BG16" i="6"/>
  <c r="A9" i="6"/>
  <c r="A77" i="5"/>
  <c r="BG77" i="5"/>
  <c r="BG60" i="5"/>
  <c r="A60" i="5"/>
  <c r="BG43" i="5"/>
  <c r="A43" i="5"/>
  <c r="BG26" i="5"/>
  <c r="A26" i="5"/>
  <c r="BG9" i="5"/>
  <c r="A9" i="5"/>
  <c r="BG128" i="4"/>
  <c r="A128" i="4"/>
  <c r="BG111" i="4"/>
  <c r="A111" i="4"/>
  <c r="BG94" i="4"/>
  <c r="A94" i="4"/>
  <c r="BG77" i="4"/>
  <c r="A77" i="4"/>
  <c r="BG60" i="4"/>
  <c r="A60" i="4"/>
  <c r="BG43" i="4"/>
  <c r="A43" i="4"/>
  <c r="BG26" i="4"/>
  <c r="A26" i="4"/>
  <c r="BG9" i="4"/>
  <c r="A9" i="4"/>
  <c r="BG111" i="2"/>
  <c r="A111" i="2"/>
  <c r="BG94" i="2"/>
  <c r="A94" i="2"/>
  <c r="BG60" i="2"/>
  <c r="A60" i="2"/>
  <c r="BG43" i="2"/>
  <c r="A43" i="2"/>
  <c r="BG26" i="2"/>
  <c r="A26" i="2"/>
  <c r="BG9" i="2"/>
  <c r="A9" i="2"/>
  <c r="BG84" i="6"/>
  <c r="BG67" i="6"/>
  <c r="BG50" i="6"/>
  <c r="BG33" i="6"/>
  <c r="A83" i="6"/>
  <c r="A66" i="6"/>
  <c r="A49" i="6"/>
  <c r="A32" i="6"/>
  <c r="A84" i="6"/>
  <c r="A67" i="6"/>
  <c r="A50" i="6"/>
  <c r="A33" i="6"/>
  <c r="A16" i="6"/>
  <c r="BG84" i="5"/>
  <c r="BG67" i="5"/>
  <c r="BG50" i="5"/>
  <c r="BG33" i="5"/>
  <c r="BG16" i="5"/>
  <c r="A84" i="5"/>
  <c r="A67" i="5"/>
  <c r="A50" i="5"/>
  <c r="A33" i="5"/>
  <c r="A16" i="5"/>
  <c r="BG135" i="4"/>
  <c r="BG118" i="4"/>
  <c r="BG101" i="4"/>
  <c r="BG84" i="4"/>
  <c r="BG67" i="4"/>
  <c r="BG50" i="4"/>
  <c r="BG33" i="4"/>
  <c r="A135" i="4"/>
  <c r="A118" i="4"/>
  <c r="A101" i="4"/>
  <c r="A84" i="4"/>
  <c r="A67" i="4"/>
  <c r="A50" i="4"/>
  <c r="A33" i="4"/>
  <c r="BG16" i="4"/>
  <c r="A16" i="4"/>
  <c r="BG118" i="2"/>
  <c r="BG101" i="2"/>
  <c r="BG67" i="2"/>
  <c r="BG50" i="2"/>
  <c r="BG33" i="2"/>
  <c r="BG16" i="2"/>
  <c r="A118" i="2"/>
  <c r="A101" i="2"/>
  <c r="A67" i="2"/>
  <c r="A50" i="2"/>
  <c r="A33" i="2"/>
  <c r="A16" i="2"/>
  <c r="A31" i="6"/>
  <c r="A30" i="6"/>
  <c r="A29" i="6"/>
  <c r="A28" i="6"/>
  <c r="A27" i="6"/>
  <c r="A24" i="6"/>
  <c r="A25" i="6"/>
  <c r="A82" i="6"/>
  <c r="A81" i="6"/>
  <c r="A80" i="6"/>
  <c r="A79" i="6"/>
  <c r="A78" i="6"/>
  <c r="A76" i="6"/>
  <c r="A75" i="6"/>
  <c r="A65" i="6"/>
  <c r="A64" i="6"/>
  <c r="A63" i="6"/>
  <c r="A62" i="6"/>
  <c r="A61" i="6"/>
  <c r="A59" i="6"/>
  <c r="A58" i="6"/>
  <c r="A48" i="6"/>
  <c r="A47" i="6"/>
  <c r="A46" i="6"/>
  <c r="A45" i="6"/>
  <c r="A44" i="6"/>
  <c r="A42" i="6"/>
  <c r="A41" i="6"/>
  <c r="A15" i="6"/>
  <c r="A14" i="6"/>
  <c r="A13" i="6"/>
  <c r="A12" i="6"/>
  <c r="A11" i="6"/>
  <c r="A10" i="6"/>
  <c r="A8" i="6"/>
  <c r="A7" i="6"/>
  <c r="A83" i="5"/>
  <c r="A82" i="5"/>
  <c r="A81" i="5"/>
  <c r="A80" i="5"/>
  <c r="A79" i="5"/>
  <c r="A78" i="5"/>
  <c r="A76" i="5"/>
  <c r="A75" i="5"/>
  <c r="A66" i="5"/>
  <c r="A65" i="5"/>
  <c r="A64" i="5"/>
  <c r="A63" i="5"/>
  <c r="A62" i="5"/>
  <c r="A61" i="5"/>
  <c r="A59" i="5"/>
  <c r="A58" i="5"/>
  <c r="A49" i="5"/>
  <c r="A48" i="5"/>
  <c r="A47" i="5"/>
  <c r="A46" i="5"/>
  <c r="A45" i="5"/>
  <c r="A44" i="5"/>
  <c r="A42" i="5"/>
  <c r="A41" i="5"/>
  <c r="A32" i="5"/>
  <c r="A31" i="5"/>
  <c r="A30" i="5"/>
  <c r="A29" i="5"/>
  <c r="A28" i="5"/>
  <c r="A27" i="5"/>
  <c r="A25" i="5"/>
  <c r="A24" i="5"/>
  <c r="A15" i="5"/>
  <c r="A14" i="5"/>
  <c r="A13" i="5"/>
  <c r="A12" i="5"/>
  <c r="A11" i="5"/>
  <c r="A10" i="5"/>
  <c r="A8" i="5"/>
  <c r="A7" i="5"/>
  <c r="A117" i="2"/>
  <c r="A116" i="2"/>
  <c r="A115" i="2"/>
  <c r="A114" i="2"/>
  <c r="A113" i="2"/>
  <c r="A112" i="2"/>
  <c r="A110" i="2"/>
  <c r="A109" i="2"/>
  <c r="A100" i="2"/>
  <c r="A99" i="2"/>
  <c r="A98" i="2"/>
  <c r="A97" i="2"/>
  <c r="A96" i="2"/>
  <c r="A95" i="2"/>
  <c r="A93" i="2"/>
  <c r="A92" i="2"/>
  <c r="A66" i="2"/>
  <c r="A65" i="2"/>
  <c r="A64" i="2"/>
  <c r="A63" i="2"/>
  <c r="A62" i="2"/>
  <c r="A61" i="2"/>
  <c r="A59" i="2"/>
  <c r="A58" i="2"/>
  <c r="A49" i="2"/>
  <c r="A48" i="2"/>
  <c r="A47" i="2"/>
  <c r="A46" i="2"/>
  <c r="A45" i="2"/>
  <c r="A44" i="2"/>
  <c r="A42" i="2"/>
  <c r="A41" i="2"/>
  <c r="A32" i="2"/>
  <c r="A31" i="2"/>
  <c r="A30" i="2"/>
  <c r="A29" i="2"/>
  <c r="A28" i="2"/>
  <c r="A27" i="2"/>
  <c r="A25" i="2"/>
  <c r="A24" i="2"/>
  <c r="A15" i="2"/>
  <c r="A14" i="2"/>
  <c r="A13" i="2"/>
  <c r="A12" i="2"/>
  <c r="A11" i="2"/>
  <c r="A10" i="2"/>
  <c r="A8" i="2"/>
  <c r="A7" i="2"/>
  <c r="A15" i="4"/>
  <c r="A14" i="4"/>
  <c r="A13" i="4"/>
  <c r="A12" i="4"/>
  <c r="A11" i="4"/>
  <c r="A10" i="4"/>
  <c r="A8" i="4"/>
  <c r="A7" i="4"/>
  <c r="A32" i="4"/>
  <c r="A31" i="4"/>
  <c r="A30" i="4"/>
  <c r="A29" i="4"/>
  <c r="A28" i="4"/>
  <c r="A27" i="4"/>
  <c r="A25" i="4"/>
  <c r="A24" i="4"/>
  <c r="A49" i="4"/>
  <c r="A48" i="4"/>
  <c r="A47" i="4"/>
  <c r="A46" i="4"/>
  <c r="A45" i="4"/>
  <c r="A44" i="4"/>
  <c r="A42" i="4"/>
  <c r="A41" i="4"/>
  <c r="A66" i="4"/>
  <c r="A65" i="4"/>
  <c r="A64" i="4"/>
  <c r="A63" i="4"/>
  <c r="A62" i="4"/>
  <c r="A61" i="4"/>
  <c r="A59" i="4"/>
  <c r="A58" i="4"/>
  <c r="A83" i="4"/>
  <c r="A82" i="4"/>
  <c r="A81" i="4"/>
  <c r="A80" i="4"/>
  <c r="A79" i="4"/>
  <c r="A78" i="4"/>
  <c r="A76" i="4"/>
  <c r="A75" i="4"/>
  <c r="A100" i="4"/>
  <c r="A99" i="4"/>
  <c r="A98" i="4"/>
  <c r="A97" i="4"/>
  <c r="A96" i="4"/>
  <c r="A95" i="4"/>
  <c r="A93" i="4"/>
  <c r="A92" i="4"/>
  <c r="A134" i="4"/>
  <c r="A133" i="4"/>
  <c r="A132" i="4"/>
  <c r="A131" i="4"/>
  <c r="A130" i="4"/>
  <c r="A129" i="4"/>
  <c r="A127" i="4"/>
  <c r="A126" i="4"/>
  <c r="A117" i="4"/>
  <c r="A116" i="4"/>
  <c r="A115" i="4"/>
  <c r="A114" i="4"/>
  <c r="A113" i="4"/>
  <c r="A112" i="4"/>
  <c r="A110" i="4"/>
  <c r="A109" i="4"/>
  <c r="BG134" i="4"/>
  <c r="BG133" i="4"/>
  <c r="BG132" i="4"/>
  <c r="BG131" i="4"/>
  <c r="BG130" i="4"/>
  <c r="BG129" i="4"/>
  <c r="BG127" i="4"/>
  <c r="BG126" i="4"/>
  <c r="BG117" i="4"/>
  <c r="BG116" i="4"/>
  <c r="BG115" i="4"/>
  <c r="BG114" i="4"/>
  <c r="BG113" i="4"/>
  <c r="BG112" i="4"/>
  <c r="BG110" i="4"/>
  <c r="BG109" i="4"/>
  <c r="BG83" i="6"/>
  <c r="BG82" i="6"/>
  <c r="BG81" i="6"/>
  <c r="BG80" i="6"/>
  <c r="BG79" i="6"/>
  <c r="BG78" i="6"/>
  <c r="BG76" i="6"/>
  <c r="BG75" i="6"/>
  <c r="BG66" i="6"/>
  <c r="BG65" i="6"/>
  <c r="BG64" i="6"/>
  <c r="BG63" i="6"/>
  <c r="BG62" i="6"/>
  <c r="BG61" i="6"/>
  <c r="BG59" i="6"/>
  <c r="BG58" i="6"/>
  <c r="BG49" i="6"/>
  <c r="BG48" i="6"/>
  <c r="BG47" i="6"/>
  <c r="BG46" i="6"/>
  <c r="BG45" i="6"/>
  <c r="BG44" i="6"/>
  <c r="BG42" i="6"/>
  <c r="BG41" i="6"/>
  <c r="BG32" i="6"/>
  <c r="BG31" i="6"/>
  <c r="BG30" i="6"/>
  <c r="BG29" i="6"/>
  <c r="BG28" i="6"/>
  <c r="BG27" i="6"/>
  <c r="BG25" i="6"/>
  <c r="BG24" i="6"/>
  <c r="BG7" i="6"/>
  <c r="BG83" i="5"/>
  <c r="BG82" i="5"/>
  <c r="BG81" i="5"/>
  <c r="BG80" i="5"/>
  <c r="BG79" i="5"/>
  <c r="BG78" i="5"/>
  <c r="BG76" i="5"/>
  <c r="BG75" i="5"/>
  <c r="BG66" i="5"/>
  <c r="BG65" i="5"/>
  <c r="BG64" i="5"/>
  <c r="BG63" i="5"/>
  <c r="BG62" i="5"/>
  <c r="BG61" i="5"/>
  <c r="BG59" i="5"/>
  <c r="BG58" i="5"/>
  <c r="BG49" i="5"/>
  <c r="BG48" i="5"/>
  <c r="BG47" i="5"/>
  <c r="BG46" i="5"/>
  <c r="BG45" i="5"/>
  <c r="BG44" i="5"/>
  <c r="BG42" i="5"/>
  <c r="BG41" i="5"/>
  <c r="BG32" i="5"/>
  <c r="BG31" i="5"/>
  <c r="BG30" i="5"/>
  <c r="BG29" i="5"/>
  <c r="BG28" i="5"/>
  <c r="BG27" i="5"/>
  <c r="BG25" i="5"/>
  <c r="BG24" i="5"/>
  <c r="BG15" i="5"/>
  <c r="BG14" i="5"/>
  <c r="BG13" i="5"/>
  <c r="BG12" i="5"/>
  <c r="BG11" i="5"/>
  <c r="BG10" i="5"/>
  <c r="BG8" i="5"/>
  <c r="BG7" i="5"/>
  <c r="BG100" i="4"/>
  <c r="BG99" i="4"/>
  <c r="BG98" i="4"/>
  <c r="BG97" i="4"/>
  <c r="BG96" i="4"/>
  <c r="BG95" i="4"/>
  <c r="BG93" i="4"/>
  <c r="BG92" i="4"/>
  <c r="BG83" i="4"/>
  <c r="BG82" i="4"/>
  <c r="BG81" i="4"/>
  <c r="BG80" i="4"/>
  <c r="BG79" i="4"/>
  <c r="BG78" i="4"/>
  <c r="BG76" i="4"/>
  <c r="BG75" i="4"/>
  <c r="BG66" i="4"/>
  <c r="BG65" i="4"/>
  <c r="BG64" i="4"/>
  <c r="BG63" i="4"/>
  <c r="BG62" i="4"/>
  <c r="BG61" i="4"/>
  <c r="BG59" i="4"/>
  <c r="BG58" i="4"/>
  <c r="BG49" i="4"/>
  <c r="BG48" i="4"/>
  <c r="BG47" i="4"/>
  <c r="BG46" i="4"/>
  <c r="BG45" i="4"/>
  <c r="BG44" i="4"/>
  <c r="BG42" i="4"/>
  <c r="BG41" i="4"/>
  <c r="BG32" i="4"/>
  <c r="BG31" i="4"/>
  <c r="BG30" i="4"/>
  <c r="BG29" i="4"/>
  <c r="BG28" i="4"/>
  <c r="BG27" i="4"/>
  <c r="BG25" i="4"/>
  <c r="BG24" i="4"/>
  <c r="BG15" i="4"/>
  <c r="BG14" i="4"/>
  <c r="BG13" i="4"/>
  <c r="BG12" i="4"/>
  <c r="BG11" i="4"/>
  <c r="BG10" i="4"/>
  <c r="BG8" i="4"/>
  <c r="BG7" i="4"/>
  <c r="BG117" i="2"/>
  <c r="BG116" i="2"/>
  <c r="BG115" i="2"/>
  <c r="BG114" i="2"/>
  <c r="BG113" i="2"/>
  <c r="BG112" i="2"/>
  <c r="BG110" i="2"/>
  <c r="BG109" i="2"/>
  <c r="BG100" i="2"/>
  <c r="BG99" i="2"/>
  <c r="BG98" i="2"/>
  <c r="BG97" i="2"/>
  <c r="BG96" i="2"/>
  <c r="BG95" i="2"/>
  <c r="BG93" i="2"/>
  <c r="BG92" i="2"/>
  <c r="BG66" i="2"/>
  <c r="BG65" i="2"/>
  <c r="BG64" i="2"/>
  <c r="BG63" i="2"/>
  <c r="BG62" i="2"/>
  <c r="BG61" i="2"/>
  <c r="BG59" i="2"/>
  <c r="BG58" i="2"/>
  <c r="BG49" i="2"/>
  <c r="BG48" i="2"/>
  <c r="BG47" i="2"/>
  <c r="BG46" i="2"/>
  <c r="BG45" i="2"/>
  <c r="BG44" i="2"/>
  <c r="BG42" i="2"/>
  <c r="BG41" i="2"/>
  <c r="BG32" i="2"/>
  <c r="BG31" i="2"/>
  <c r="BG30" i="2"/>
  <c r="BG29" i="2"/>
  <c r="BG28" i="2"/>
  <c r="BG27" i="2"/>
  <c r="BG25" i="2"/>
  <c r="BG24" i="2"/>
  <c r="BG8" i="2"/>
  <c r="BG10" i="2"/>
  <c r="BG11" i="2"/>
  <c r="BG12" i="2"/>
  <c r="BG13" i="2"/>
  <c r="BG14" i="2"/>
  <c r="BG15" i="2"/>
  <c r="BG7" i="2"/>
  <c r="D4" i="8"/>
  <c r="E16" i="6" l="1"/>
  <c r="J12" i="3" s="1"/>
  <c r="E11" i="6"/>
  <c r="J7" i="3" s="1"/>
  <c r="E15" i="6"/>
  <c r="J11" i="3" s="1"/>
  <c r="E13" i="6"/>
  <c r="J9" i="3" s="1"/>
  <c r="E10" i="6"/>
  <c r="J6" i="3" s="1"/>
  <c r="E12" i="6"/>
  <c r="J8" i="3" s="1"/>
  <c r="E14" i="6"/>
  <c r="J10" i="3" s="1"/>
  <c r="E13" i="5"/>
  <c r="I9" i="3" s="1"/>
  <c r="E15" i="5"/>
  <c r="I11" i="3" s="1"/>
  <c r="E12" i="5"/>
  <c r="I8" i="3" s="1"/>
  <c r="E7" i="5"/>
  <c r="I3" i="3" s="1"/>
  <c r="E14" i="5"/>
  <c r="I10" i="3" s="1"/>
  <c r="E10" i="5"/>
  <c r="I6" i="3" s="1"/>
  <c r="E11" i="5"/>
  <c r="I7" i="3" s="1"/>
  <c r="E16" i="5"/>
  <c r="I12" i="3" s="1"/>
  <c r="E14" i="4"/>
  <c r="H10" i="3" s="1"/>
  <c r="E12" i="4"/>
  <c r="H8" i="3" s="1"/>
  <c r="E13" i="4"/>
  <c r="H9" i="3" s="1"/>
  <c r="E15" i="4"/>
  <c r="H11" i="3" s="1"/>
  <c r="E16" i="4"/>
  <c r="H12" i="3" s="1"/>
  <c r="E10" i="4"/>
  <c r="H6" i="3" s="1"/>
  <c r="E11" i="4"/>
  <c r="H7" i="3" s="1"/>
  <c r="E9" i="6"/>
  <c r="J5" i="3" s="1"/>
  <c r="E9" i="5"/>
  <c r="I5" i="3" s="1"/>
  <c r="E9" i="4"/>
  <c r="H5" i="3" s="1"/>
  <c r="E8" i="6"/>
  <c r="J4" i="3" s="1"/>
  <c r="E8" i="5"/>
  <c r="I4" i="3" s="1"/>
  <c r="E8" i="4"/>
  <c r="H4" i="3" s="1"/>
  <c r="E7" i="4"/>
  <c r="H3" i="3" s="1"/>
  <c r="E7" i="6"/>
  <c r="J3" i="3" s="1"/>
  <c r="K3" i="3" l="1"/>
  <c r="I13" i="3"/>
  <c r="J13" i="3"/>
  <c r="H13" i="3"/>
  <c r="K5" i="3"/>
  <c r="G5" i="3"/>
  <c r="K4" i="3"/>
  <c r="G4" i="3"/>
  <c r="K9" i="3"/>
  <c r="G9" i="3"/>
  <c r="L9" i="3" s="1"/>
  <c r="K7" i="3"/>
  <c r="G7" i="3"/>
  <c r="K8" i="3"/>
  <c r="G8" i="3"/>
  <c r="L8" i="3" s="1"/>
  <c r="K11" i="3"/>
  <c r="G11" i="3"/>
  <c r="L11" i="3" s="1"/>
  <c r="K10" i="3"/>
  <c r="G10" i="3"/>
  <c r="L10" i="3" s="1"/>
  <c r="K6" i="3"/>
  <c r="G6" i="3"/>
  <c r="L6" i="3" s="1"/>
  <c r="K12" i="3"/>
  <c r="G12" i="3"/>
  <c r="L12" i="3" s="1"/>
  <c r="L3" i="3"/>
  <c r="G13" i="3" l="1"/>
  <c r="L4" i="3"/>
  <c r="L5" i="3"/>
  <c r="L7" i="3"/>
  <c r="L13" i="3" l="1"/>
  <c r="W4" i="8" a="1"/>
  <c r="W4" i="8" s="1"/>
  <c r="A11" i="8" a="1"/>
  <c r="A11" i="8" s="1"/>
  <c r="A35" i="8" s="1"/>
  <c r="F43" i="8" a="1"/>
  <c r="F43" i="8" s="1"/>
  <c r="AL43" i="8" a="1"/>
  <c r="AL43" i="8" s="1"/>
  <c r="O4" i="8" a="1"/>
  <c r="O4" i="8" s="1"/>
  <c r="A9" i="8" a="1"/>
  <c r="A9" i="8" s="1"/>
  <c r="A33" i="8" s="1"/>
  <c r="A7" i="8" a="1"/>
  <c r="A7" i="8" s="1"/>
  <c r="A31" i="8" s="1"/>
  <c r="S4" i="8" a="1"/>
  <c r="S4" i="8" s="1"/>
  <c r="BC4" i="8" a="1"/>
  <c r="BC4" i="8" s="1"/>
  <c r="A16" i="8" a="1"/>
  <c r="A16" i="8" s="1"/>
  <c r="A40" i="8" s="1"/>
  <c r="AP43" i="8" a="1"/>
  <c r="AP43" i="8" s="1"/>
  <c r="A15" i="8" a="1"/>
  <c r="A15" i="8" s="1"/>
  <c r="A39" i="8" s="1"/>
  <c r="AB4" i="8" a="1"/>
  <c r="AB4" i="8" s="1"/>
  <c r="S43" i="8" a="1"/>
  <c r="S43" i="8" s="1"/>
  <c r="O43" i="8" a="1"/>
  <c r="O43" i="8" s="1"/>
  <c r="K4" i="8" a="1"/>
  <c r="K4" i="8" s="1"/>
  <c r="A13" i="8" a="1"/>
  <c r="A13" i="8" s="1"/>
  <c r="A37" i="8" s="1"/>
  <c r="A14" i="8" a="1"/>
  <c r="A14" i="8" s="1"/>
  <c r="A38" i="8" s="1"/>
  <c r="AL4" i="8" a="1"/>
  <c r="AL4" i="8" s="1"/>
  <c r="F4" i="8" a="1"/>
  <c r="F4" i="8" s="1"/>
  <c r="AG4" i="8" a="1"/>
  <c r="AG4" i="8" s="1"/>
  <c r="W43" i="8" a="1"/>
  <c r="W43" i="8" s="1"/>
  <c r="A4" i="8" a="1"/>
  <c r="A4" i="8" s="1"/>
  <c r="A10" i="8" a="1"/>
  <c r="A10" i="8" s="1"/>
  <c r="A34" i="8" s="1"/>
  <c r="K43" i="8" a="1"/>
  <c r="K43" i="8" s="1"/>
  <c r="AT4" i="8" a="1"/>
  <c r="AT4" i="8" s="1"/>
  <c r="AY43" i="8" a="1"/>
  <c r="AY43" i="8" s="1"/>
  <c r="A1" i="8" a="1"/>
  <c r="A1" i="8" s="1"/>
  <c r="BC43" i="8" a="1"/>
  <c r="BC43" i="8" s="1"/>
  <c r="AY4" i="8" a="1"/>
  <c r="AY4" i="8" s="1"/>
  <c r="A12" i="8" a="1"/>
  <c r="A12" i="8" s="1"/>
  <c r="A36" i="8" s="1"/>
  <c r="AP4" i="8" a="1"/>
  <c r="AP4" i="8" s="1"/>
  <c r="A8" i="8" a="1"/>
  <c r="A8" i="8" s="1"/>
  <c r="A32" i="8" s="1"/>
  <c r="AT43" i="8" a="1"/>
  <c r="AT43" i="8" s="1"/>
  <c r="AG43" i="8" a="1"/>
  <c r="AG43" i="8" s="1"/>
  <c r="AB43" i="8" a="1"/>
  <c r="AB43" i="8" s="1"/>
  <c r="AG1" i="8" a="1"/>
  <c r="AG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<sst xmlns="http://schemas.openxmlformats.org/spreadsheetml/2006/main" count="2007" uniqueCount="146">
  <si>
    <t>ZONAS</t>
  </si>
  <si>
    <t>TIENDAS</t>
  </si>
  <si>
    <t>ACCIONES</t>
  </si>
  <si>
    <t>ZONA_NORTE</t>
  </si>
  <si>
    <t>ZONA_3</t>
  </si>
  <si>
    <t>ZONA_4</t>
  </si>
  <si>
    <t>ZONA_5</t>
  </si>
  <si>
    <t>Regalo de Fuet a los 20 primeras compas de 20€</t>
  </si>
  <si>
    <t>Regal de Fuet a les 20 primeres compres de 20€</t>
  </si>
  <si>
    <t>PINEDA</t>
  </si>
  <si>
    <t>BADALONA</t>
  </si>
  <si>
    <t>TORTOSA</t>
  </si>
  <si>
    <t>ARCARAZO</t>
  </si>
  <si>
    <t>Regalo de PRIMAVERA: camiseta por compra de 100€</t>
  </si>
  <si>
    <t>Regal de PRIMAVERA: samarreta per compra de 100€</t>
  </si>
  <si>
    <t>MATARÓ</t>
  </si>
  <si>
    <t>BARCELONA</t>
  </si>
  <si>
    <t>VINAROZ</t>
  </si>
  <si>
    <t>ELGOIBAR</t>
  </si>
  <si>
    <t>Regalo de VERANO: 3 opciones a escoger por compra de 50€</t>
  </si>
  <si>
    <t>Regal d'ESTIU: 3 opcions a escollir per compra de 50€</t>
  </si>
  <si>
    <t>ARENYS</t>
  </si>
  <si>
    <t>EL_VENDRELL</t>
  </si>
  <si>
    <t>AMPOSTA</t>
  </si>
  <si>
    <t>IRUN</t>
  </si>
  <si>
    <t>Regalo de OTOÑO: ropa por compra de 100€</t>
  </si>
  <si>
    <t>Regal de TARDOR: roba per compra de 100€</t>
  </si>
  <si>
    <t>FIGUERES</t>
  </si>
  <si>
    <t>PREMIÀ</t>
  </si>
  <si>
    <t>MORA</t>
  </si>
  <si>
    <t>AGUSTINOS</t>
  </si>
  <si>
    <t>Almuerzo técnico de formación</t>
  </si>
  <si>
    <t>Dinar tècnic de formació</t>
  </si>
  <si>
    <t>BANYOLES</t>
  </si>
  <si>
    <t>VILANOVA</t>
  </si>
  <si>
    <t>DELTEBRE</t>
  </si>
  <si>
    <t>NAVAS</t>
  </si>
  <si>
    <t>Jornada de producto en tienda con almuerzo</t>
  </si>
  <si>
    <t>Jornada de producte en botiga amb dinar</t>
  </si>
  <si>
    <t>PALAFRUGELL</t>
  </si>
  <si>
    <t>TUDELA</t>
  </si>
  <si>
    <t>Desayuno en el punto de venta</t>
  </si>
  <si>
    <t>Esmorzar en el punt de venda</t>
  </si>
  <si>
    <t>SANT FELIU</t>
  </si>
  <si>
    <t>TAUSA</t>
  </si>
  <si>
    <t>Día especial de tienda</t>
  </si>
  <si>
    <t>Dia especial de botiga</t>
  </si>
  <si>
    <t>LLORET</t>
  </si>
  <si>
    <t>Sorteo en tienda de Prenda/Artículo</t>
  </si>
  <si>
    <t>Sorteig a botiga de Preu/Article</t>
  </si>
  <si>
    <t>Obsequio de ropa hasta fins de existencias</t>
  </si>
  <si>
    <t>Obsequi de roba fins a fi d'existències</t>
  </si>
  <si>
    <t>Cada día regalamos un fuet para las primeras 20 compras superiores a 20€.</t>
  </si>
  <si>
    <t>Cada dia regalem un fuet per a les primeres 20 compres superiors a 20€.</t>
  </si>
  <si>
    <t>Cada día regalamos una camiseta por las compras de un importe superior a 100€. Sólo 1 camiseta por cliente y día.</t>
  </si>
  <si>
    <t>Cada dia regalem una samarreta per les compres d'un import superior a 100€. Només 1 samarreta per client i dia.</t>
  </si>
  <si>
    <t>Cada día regalamos un producto, a escoger por el cliente entre 3 opciones, con las compras superiores a 50€.</t>
  </si>
  <si>
    <t xml:space="preserve">
Cada dia regalem un producte, a triar pel client entre 3 opcions, amb les compres superiors a 50€.</t>
  </si>
  <si>
    <t>Cada mañana regalamos un complemento de ropa con las compras de un importe superior a 100€. Sólo por las mañanas.</t>
  </si>
  <si>
    <t>Cada matí regalem un complement de roba amb les compres d'un import superior a 100€. Només als matins.</t>
  </si>
  <si>
    <t>Formación de un producto realizada por el departamento técnico en el centro, acompañado de un desayuno o almuerzo para máximo 10-15 clientes.</t>
  </si>
  <si>
    <t>Formació d'un producte realitzada pel departament tècnic en el centre, acompanyat d'un desdejuni o esmorzar per a màxim 10-15 clients.</t>
  </si>
  <si>
    <t>El proveedor expone un producto/s determinado/s en la tienda, acompañado de un desayuno para el cliente.</t>
  </si>
  <si>
    <t>El proveïdor exposa un producte/s determinat/s a la botiga, acompanyat d'un desdejuni per al client.</t>
  </si>
  <si>
    <t>Un día determinado se ofrece desayuno gratis al cliente, hasta una hora concreta. Barbacoa, bocadillos…</t>
  </si>
  <si>
    <t>Un dia determinat s'ofereix desdejuni gratis al client, fins a una hora concreta. Barbacoa, entrepans…</t>
  </si>
  <si>
    <t>El día de la patrona del instalador, o bien alguna celebración señalada en la zona, se ofrece un obsequio o desayuno/aperitivo al cliente.</t>
  </si>
  <si>
    <t>El dia de la patrona de l'instal·lador, o bé alguna celebració assenyalada en la zona, s'ofereix un obsequi o desdejuni/aperitiu al client.</t>
  </si>
  <si>
    <t xml:space="preserve">Sorteamos en tienda una prenda o artículo, por compras realizadas durante los días, y en los importes estipulados para cada sorteo concreto. </t>
  </si>
  <si>
    <t>Sortegem en botiga una peça o article, per compres realitzades durant els dies, i en els imports estipulats per a cada sorteig concret.</t>
  </si>
  <si>
    <t>Regalamos excepcionalmente a los clientes seleccionados, prendas de ropa hasta fin de existencias. No se pueden elegir prenda ni talla.</t>
  </si>
  <si>
    <t>Regalem excepcionalment als clients seleccionats, peces de roba fins a fi d'existències. No es poden triar peça ni talla.</t>
  </si>
  <si>
    <t>Acciones</t>
  </si>
  <si>
    <t>CosteAcción</t>
  </si>
  <si>
    <t>costeUD</t>
  </si>
  <si>
    <t>SemanasAcción</t>
  </si>
  <si>
    <t>DíasSemana</t>
  </si>
  <si>
    <t>Cantidad/Día</t>
  </si>
  <si>
    <t>Zona_Norte</t>
  </si>
  <si>
    <t>Zona_3</t>
  </si>
  <si>
    <t>Zona_4</t>
  </si>
  <si>
    <t>Zona_5</t>
  </si>
  <si>
    <t>NumAcciones</t>
  </si>
  <si>
    <t>CosteTOTAL</t>
  </si>
  <si>
    <t>Zona:</t>
  </si>
  <si>
    <t>Tienda: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</si>
  <si>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</si>
  <si>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</si>
  <si>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</si>
  <si>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</si>
  <si>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</si>
  <si>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</si>
  <si>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</si>
  <si>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</si>
  <si>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</si>
  <si>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</si>
  <si>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</si>
  <si>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</si>
  <si>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S1</t>
  </si>
  <si>
    <t>S2</t>
  </si>
  <si>
    <t>S3</t>
  </si>
  <si>
    <t>S4</t>
  </si>
  <si>
    <t>S5</t>
  </si>
  <si>
    <t>Botiga:</t>
  </si>
  <si>
    <t>GENER</t>
  </si>
  <si>
    <t>FEBRER</t>
  </si>
  <si>
    <t>MARÇ</t>
  </si>
  <si>
    <t>MAIG</t>
  </si>
  <si>
    <t>JUNY</t>
  </si>
  <si>
    <t>JULIOL</t>
  </si>
  <si>
    <t>AGOST</t>
  </si>
  <si>
    <t>SETEMBRE</t>
  </si>
  <si>
    <t>NOVEMBRE</t>
  </si>
  <si>
    <t>DESEMBRE</t>
  </si>
  <si>
    <t>ACCIONS</t>
  </si>
  <si>
    <t>1er SEMESTRE</t>
  </si>
  <si>
    <t>ACCIONES MOSTRADOR - CASTELLANO</t>
  </si>
  <si>
    <t>ACCIONES MOSTRADOR - CATALÀ</t>
  </si>
  <si>
    <t>ACCIONES COMERCIALES - CASTELLANO</t>
  </si>
  <si>
    <t>IXOS Tour</t>
  </si>
  <si>
    <t>IXOS Travel (Viaje)</t>
  </si>
  <si>
    <t>Nous clients</t>
  </si>
  <si>
    <t>Nuevos clientes</t>
  </si>
  <si>
    <t>IXOS Travel (Viatge)</t>
  </si>
  <si>
    <t>IXOS te ayuda a prensar</t>
  </si>
  <si>
    <t>IXOS t'ajuda a premsar</t>
  </si>
  <si>
    <t>Regalo de bono para estancia en hotel o SPA, según zona, para nuevos clientes que compren más de 3.000€ durante los 3 primeros meses.</t>
  </si>
  <si>
    <t>Regal de tiquet per a estada en hotel o SPA, segons zona, per a nous clients que comprin més de 3.000€ durant els 3 primers mesos.</t>
  </si>
  <si>
    <t xml:space="preserve">Campaña de regalos por objetivo, principalmente herramientas, con 3 niveles de objetivos a alcanzar según facturación. 1 año de duración. </t>
  </si>
  <si>
    <t>Campanya de regals per objectiu, principalment eines, amb 3 nivells d'objectius a aconseguir segons facturació. 1 any de durada.</t>
  </si>
  <si>
    <t>Regalo de máquina de prensar por la compra de producto multiconcept o concept-PEX.</t>
  </si>
  <si>
    <t>Regalo de máquina expandidora por la compra de tubería y accesorio concept-PEX.</t>
  </si>
  <si>
    <t>Regal de màquina de premsar per la compra de producte multiconcept o concept-PEX.</t>
  </si>
  <si>
    <t>Regal de màquina expandidora per la compra de canonada i accessori concept-PEX.</t>
  </si>
  <si>
    <t>Feria IXOS</t>
  </si>
  <si>
    <t>Fira IXOS</t>
  </si>
  <si>
    <t>Fira d'IXOS.</t>
  </si>
  <si>
    <t>Feria de IXOS.</t>
  </si>
  <si>
    <t>Viaje a realizar en 2025 para clientes que se hayan apuntado y con facturación superior a 40.000€. Se les cobrará abono mensual.</t>
  </si>
  <si>
    <t>Viatge a realitzar en 2025 per a clients que s'hagin apuntat i amb facturació superior a 40.000€. Se'ls cobrarà abonament mensual.</t>
  </si>
  <si>
    <t>Calendario de ACCIONES en Mostrador</t>
  </si>
  <si>
    <t>Calendari d'ACCIONS en Taulell</t>
  </si>
  <si>
    <t>COSTE DE ACCIONES DE MARQUETING</t>
  </si>
  <si>
    <t>ACCIONES COMERCIALES - CATALÀ</t>
  </si>
  <si>
    <t>Expandeix la teva rendabilitat amb IXOS</t>
  </si>
  <si>
    <t>Expande tu rentabilidad con IXOS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</si>
</sst>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1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808080"/>
      <name val="Calibri"/>
      <family val="2"/>
      <scheme val="minor"/>
    </font>
    <font>
      <sz val="12"/>
      <color theme="2" tint="-0.74999237037263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2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i/>
      <sz val="12"/>
      <color theme="2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0808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757171"/>
      </right>
      <top/>
      <bottom style="thin">
        <color rgb="FF75717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2" tint="-0.499984740745262"/>
      </top>
      <bottom style="thin">
        <color theme="1" tint="0.499984740745262"/>
      </bottom>
      <diagonal/>
    </border>
    <border>
      <left/>
      <right style="thin">
        <color rgb="FF757171"/>
      </right>
      <top/>
      <bottom style="thin">
        <color theme="1" tint="0.499984740745262"/>
      </bottom>
      <diagonal/>
    </border>
    <border>
      <left/>
      <right style="thin">
        <color theme="2" tint="-0.499984740745262"/>
      </right>
      <top/>
      <bottom style="thin">
        <color theme="1" tint="0.499984740745262"/>
      </bottom>
      <diagonal/>
    </border>
    <border>
      <left/>
      <right/>
      <top style="thin">
        <color rgb="FFC9C9C9"/>
      </top>
      <bottom style="thin">
        <color rgb="FFC9C9C9"/>
      </bottom>
      <diagonal/>
    </border>
    <border>
      <left/>
      <right style="thin">
        <color rgb="FFFFFFFF"/>
      </right>
      <top/>
      <bottom style="thin">
        <color rgb="FFC9C9C9"/>
      </bottom>
      <diagonal/>
    </border>
    <border>
      <left/>
      <right/>
      <top/>
      <bottom style="thin">
        <color rgb="FFC9C9C9"/>
      </bottom>
      <diagonal/>
    </border>
    <border>
      <left/>
      <right style="thin">
        <color theme="2" tint="-0.249977111117893"/>
      </right>
      <top style="thin">
        <color rgb="FF757171"/>
      </top>
      <bottom style="thin">
        <color theme="2" tint="-0.499984740745262"/>
      </bottom>
      <diagonal/>
    </border>
    <border>
      <left/>
      <right style="thin">
        <color theme="2" tint="-0.249977111117893"/>
      </right>
      <top/>
      <bottom style="thin">
        <color theme="2" tint="-0.499984740745262"/>
      </bottom>
      <diagonal/>
    </border>
    <border>
      <left/>
      <right style="thin">
        <color theme="2" tint="-0.249977111117893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77111117893"/>
      </right>
      <top/>
      <bottom style="thin">
        <color theme="1" tint="0.499984740745262"/>
      </bottom>
      <diagonal/>
    </border>
    <border>
      <left/>
      <right style="thin">
        <color theme="2" tint="-0.249977111117893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2" tint="-0.249977111117893"/>
      </right>
      <top style="thin">
        <color theme="1" tint="0.499984740745262"/>
      </top>
      <bottom style="thin">
        <color theme="2" tint="-0.499984740745262"/>
      </bottom>
      <diagonal/>
    </border>
    <border>
      <left/>
      <right style="thin">
        <color theme="2" tint="-0.249977111117893"/>
      </right>
      <top style="thin">
        <color theme="2" tint="-0.499984740745262"/>
      </top>
      <bottom style="thin">
        <color theme="1" tint="0.499984740745262"/>
      </bottom>
      <diagonal/>
    </border>
    <border>
      <left/>
      <right style="thin">
        <color indexed="64"/>
      </right>
      <top/>
      <bottom style="thin">
        <color theme="1" tint="0.499984740745262"/>
      </bottom>
      <diagonal/>
    </border>
    <border>
      <left/>
      <right style="thin">
        <color indexed="64"/>
      </right>
      <top/>
      <bottom style="thin">
        <color theme="2" tint="-0.499984740745262"/>
      </bottom>
      <diagonal/>
    </border>
    <border>
      <left/>
      <right style="thin">
        <color rgb="FFAEAAAA"/>
      </right>
      <top/>
      <bottom style="thin">
        <color rgb="FF757171"/>
      </bottom>
      <diagonal/>
    </border>
    <border>
      <left/>
      <right/>
      <top style="thin">
        <color rgb="FFC9C9C9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249977111117893"/>
      </right>
      <top style="thin">
        <color theme="2" tint="-0.499984740745262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C9C9C9"/>
      </bottom>
      <diagonal/>
    </border>
    <border>
      <left/>
      <right style="thin">
        <color theme="0" tint="-0.34998626667073579"/>
      </right>
      <top style="thin">
        <color theme="2" tint="-0.499984740745262"/>
      </top>
      <bottom style="thin">
        <color theme="1" tint="0.499984740745262"/>
      </bottom>
      <diagonal/>
    </border>
    <border>
      <left/>
      <right style="thin">
        <color theme="0" tint="-0.34998626667073579"/>
      </right>
      <top/>
      <bottom style="thin">
        <color theme="1" tint="0.499984740745262"/>
      </bottom>
      <diagonal/>
    </border>
    <border>
      <left/>
      <right style="thin">
        <color theme="0" tint="-0.34998626667073579"/>
      </right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44" fontId="0" fillId="0" borderId="0" xfId="1" applyFont="1" applyBorder="1" applyAlignment="1">
      <alignment horizontal="left" vertical="center"/>
    </xf>
    <xf numFmtId="44" fontId="3" fillId="0" borderId="0" xfId="1" applyFont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44" fontId="0" fillId="2" borderId="0" xfId="1" applyFont="1" applyFill="1" applyBorder="1" applyAlignment="1">
      <alignment horizontal="left" vertical="center"/>
    </xf>
    <xf numFmtId="44" fontId="5" fillId="2" borderId="0" xfId="1" applyFont="1" applyFill="1" applyBorder="1" applyAlignment="1">
      <alignment horizontal="left" vertical="center"/>
    </xf>
    <xf numFmtId="44" fontId="0" fillId="0" borderId="0" xfId="0" applyNumberFormat="1" applyAlignment="1">
      <alignment horizontal="left" vertical="center"/>
    </xf>
    <xf numFmtId="0" fontId="0" fillId="2" borderId="0" xfId="0" applyFill="1"/>
    <xf numFmtId="0" fontId="3" fillId="0" borderId="0" xfId="0" applyFont="1" applyAlignment="1">
      <alignment vertical="center"/>
    </xf>
    <xf numFmtId="44" fontId="5" fillId="2" borderId="0" xfId="0" applyNumberFormat="1" applyFont="1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11" fillId="6" borderId="13" xfId="0" applyFont="1" applyFill="1" applyBorder="1" applyAlignment="1">
      <alignment horizontal="left" vertical="center"/>
    </xf>
    <xf numFmtId="0" fontId="11" fillId="6" borderId="14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0" xfId="0" applyFont="1"/>
    <xf numFmtId="0" fontId="0" fillId="5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44" fontId="3" fillId="0" borderId="0" xfId="1" applyFont="1" applyFill="1" applyBorder="1" applyAlignment="1">
      <alignment horizontal="left" vertical="center"/>
    </xf>
    <xf numFmtId="44" fontId="3" fillId="0" borderId="0" xfId="0" applyNumberFormat="1" applyFont="1" applyAlignment="1">
      <alignment horizontal="left" vertical="center"/>
    </xf>
    <xf numFmtId="44" fontId="0" fillId="0" borderId="0" xfId="1" applyFont="1" applyFill="1" applyBorder="1" applyAlignment="1">
      <alignment horizontal="left" vertical="center"/>
    </xf>
    <xf numFmtId="0" fontId="9" fillId="0" borderId="12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12" xfId="0" applyFont="1" applyBorder="1"/>
    <xf numFmtId="0" fontId="9" fillId="0" borderId="25" xfId="0" applyFont="1" applyBorder="1"/>
    <xf numFmtId="0" fontId="15" fillId="0" borderId="0" xfId="0" applyFont="1" applyAlignment="1">
      <alignment horizontal="left" vertical="center"/>
    </xf>
    <xf numFmtId="44" fontId="17" fillId="0" borderId="0" xfId="0" applyNumberFormat="1" applyFont="1" applyAlignment="1">
      <alignment horizontal="left"/>
    </xf>
    <xf numFmtId="0" fontId="9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11" fillId="6" borderId="28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3" fillId="4" borderId="0" xfId="0" applyFont="1" applyFill="1" applyAlignment="1">
      <alignment vertical="center"/>
    </xf>
    <xf numFmtId="0" fontId="16" fillId="4" borderId="0" xfId="0" applyFont="1" applyFill="1" applyAlignment="1">
      <alignment vertical="center"/>
    </xf>
    <xf numFmtId="0" fontId="19" fillId="4" borderId="0" xfId="0" applyFont="1" applyFill="1" applyAlignment="1">
      <alignment vertical="center"/>
    </xf>
    <xf numFmtId="44" fontId="16" fillId="4" borderId="0" xfId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0" fontId="20" fillId="0" borderId="0" xfId="0" applyFont="1"/>
    <xf numFmtId="0" fontId="20" fillId="4" borderId="0" xfId="0" applyFont="1" applyFill="1"/>
    <xf numFmtId="0" fontId="8" fillId="4" borderId="0" xfId="0" applyFont="1" applyFill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1" fillId="6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left" vertical="center"/>
    </xf>
    <xf numFmtId="0" fontId="2" fillId="10" borderId="0" xfId="0" applyFont="1" applyFill="1" applyAlignment="1">
      <alignment horizontal="left" vertical="center"/>
    </xf>
  </cellXfs>
  <cellStyles count="2">
    <cellStyle name="Moneda" xfId="1" builtinId="4"/>
    <cellStyle name="Normal" xfId="0" builtinId="0"/>
  </cellStyles>
  <dxfs count="55">
    <dxf>
      <font>
        <color theme="0"/>
      </font>
      <fill>
        <patternFill patternType="none">
          <bgColor auto="1"/>
        </patternFill>
      </fill>
    </dxf>
    <dxf>
      <fill>
        <patternFill>
          <bgColor theme="8" tint="0.3999450666829432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8" tint="0.3999450666829432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ont>
        <color theme="9" tint="0.39994506668294322"/>
      </font>
      <fill>
        <patternFill>
          <fgColor auto="1"/>
          <bgColor theme="9" tint="0.3999450666829432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8" tint="0.39994506668294322"/>
        </patternFill>
      </fill>
      <border>
        <left/>
        <right/>
        <top/>
        <bottom/>
        <vertical/>
        <horizontal/>
      </border>
    </dxf>
    <dxf>
      <fill>
        <patternFill>
          <bgColor theme="8" tint="0.3999450666829432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ont>
        <color theme="9" tint="0.39994506668294322"/>
      </font>
      <fill>
        <patternFill>
          <fgColor auto="1"/>
          <bgColor theme="9" tint="0.39994506668294322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>
          <fgColor auto="1"/>
          <bgColor theme="9" tint="0.39994506668294322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>
          <bgColor theme="9" tint="0.39994506668294322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>
          <bgColor theme="9" tint="0.39994506668294322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>
          <bgColor theme="9" tint="0.39994506668294322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>
          <bgColor theme="9" tint="0.39994506668294322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1" tint="0.499984740745262"/>
        </patternFill>
      </fill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left" vertical="bottom" textRotation="0" wrapText="0" indent="0" justifyLastLine="0" shrinkToFit="0" readingOrder="0"/>
    </dxf>
    <dxf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left" vertical="bottom" textRotation="0" wrapText="0" indent="0" justifyLastLine="0" shrinkToFit="0" readingOrder="0"/>
    </dxf>
    <dxf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left" vertical="bottom" textRotation="0" wrapText="0" indent="0" justifyLastLine="0" shrinkToFit="0" readingOrder="0"/>
    </dxf>
    <dxf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left" vertical="bottom" textRotation="0" wrapText="0" indent="0" justifyLastLine="0" shrinkToFit="0" readingOrder="0"/>
    </dxf>
    <dxf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1" tint="0.499984740745262"/>
        </patternFill>
      </fill>
      <alignment horizontal="left" vertical="center" textRotation="0" wrapText="0" indent="0" justifyLastLine="0" shrinkToFi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none">
          <fgColor rgb="FFEDEDED"/>
          <bgColor auto="1"/>
        </patternFill>
      </fill>
      <border diagonalUp="0" diagonalDown="0" outline="0">
        <left/>
        <right/>
        <top style="thin">
          <color rgb="FFC9C9C9"/>
        </top>
        <bottom style="thin">
          <color rgb="FFC9C9C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C9C9C9"/>
        </top>
        <bottom style="thin">
          <color rgb="FFC9C9C9"/>
        </bottom>
      </border>
    </dxf>
    <dxf>
      <border outline="0">
        <top style="thin">
          <color rgb="FFC9C9C9"/>
        </top>
      </border>
    </dxf>
    <dxf>
      <border outline="0">
        <left style="thin">
          <color rgb="FFC9C9C9"/>
        </left>
        <right style="thin">
          <color rgb="FFC9C9C9"/>
        </right>
        <top style="thin">
          <color rgb="FFC9C9C9"/>
        </top>
        <bottom style="thin">
          <color rgb="FFC9C9C9"/>
        </bottom>
      </border>
    </dxf>
    <dxf>
      <fill>
        <patternFill patternType="none">
          <bgColor auto="1"/>
        </patternFill>
      </fill>
    </dxf>
    <dxf>
      <border outline="0">
        <bottom style="thin">
          <color rgb="FFC9C9C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rgb="FF000000"/>
          <bgColor rgb="FF80808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ill>
        <patternFill patternType="solid">
          <fgColor indexed="64"/>
          <bgColor theme="1" tint="0.499984740745262"/>
        </patternFill>
      </fill>
    </dxf>
    <dxf>
      <fill>
        <patternFill patternType="solid">
          <fgColor indexed="64"/>
          <bgColor theme="1" tint="0.499984740745262"/>
        </patternFill>
      </fill>
    </dxf>
    <dxf>
      <fill>
        <patternFill patternType="solid">
          <fgColor indexed="64"/>
          <bgColor theme="1" tint="0.499984740745262"/>
        </patternFill>
      </fill>
    </dxf>
    <dxf>
      <fill>
        <patternFill patternType="solid">
          <fgColor indexed="64"/>
          <bgColor theme="1" tint="0.499984740745262"/>
        </patternFill>
      </fill>
    </dxf>
    <dxf>
      <fill>
        <patternFill patternType="solid">
          <fgColor indexed="64"/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C3EA7F-F4EA-984E-95CA-3BB0CCAF6611}" name="Tabla_ZONAS" displayName="Tabla_ZONAS" ref="A1:A5" totalsRowShown="0" headerRowDxfId="54">
  <autoFilter ref="A1:A5" xr:uid="{BBC3EA7F-F4EA-984E-95CA-3BB0CCAF6611}"/>
  <tableColumns count="1">
    <tableColumn id="1" xr3:uid="{282B2DF1-76A1-AC42-B89B-C8FDC8E99B36}" name="ZONAS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9FCE24-E274-0547-B803-0137C3919574}" name="Tabla_ZONA_3" displayName="Tabla_ZONA_3" ref="C3:C11" totalsRowShown="0" headerRowDxfId="53">
  <autoFilter ref="C3:C11" xr:uid="{259FCE24-E274-0547-B803-0137C3919574}"/>
  <tableColumns count="1">
    <tableColumn id="1" xr3:uid="{9180CE67-A5DC-FF4E-A906-47B53FE66090}" name="ZONA_3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5695606-C47F-3D42-B1C7-3361ADDA32EB}" name="Tabla_ZONA_4" displayName="Tabla_ZONA_4" ref="E3:E8" totalsRowShown="0" headerRowDxfId="52">
  <autoFilter ref="E3:E8" xr:uid="{C5695606-C47F-3D42-B1C7-3361ADDA32EB}"/>
  <tableColumns count="1">
    <tableColumn id="1" xr3:uid="{A254875F-8D76-0946-933B-F335F89688DC}" name="ZONA_4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B1B2ECD-673D-9647-B0CA-C8F6CC09D863}" name="Tabla_ZONA_5" displayName="Tabla_ZONA_5" ref="G3:G8" totalsRowShown="0" headerRowDxfId="51">
  <autoFilter ref="G3:G8" xr:uid="{BB1B2ECD-673D-9647-B0CA-C8F6CC09D863}"/>
  <tableColumns count="1">
    <tableColumn id="1" xr3:uid="{38775DB1-2402-7940-85CE-60A7E3FA7180}" name="ZONA_5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2C10732-766F-D14A-8284-F35A5B190729}" name="Tabla_ZONA_NORTE" displayName="Tabla_ZONA_NORTE" ref="I3:I10" totalsRowShown="0" headerRowDxfId="50">
  <autoFilter ref="I3:I10" xr:uid="{32C10732-766F-D14A-8284-F35A5B190729}"/>
  <tableColumns count="1">
    <tableColumn id="1" xr3:uid="{91BAED11-EFF1-CD47-8E7F-482232ED4862}" name="ZONA_NORTE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EE87FD1-9487-B94A-9439-5D2FDE9B310C}" name="Tabla_IDIOMAS" displayName="Tabla_IDIOMAS" ref="L2:O12" totalsRowShown="0" headerRowDxfId="49" dataDxfId="47" headerRowBorderDxfId="48" tableBorderDxfId="46" totalsRowBorderDxfId="45">
  <autoFilter ref="L2:O12" xr:uid="{4EE87FD1-9487-B94A-9439-5D2FDE9B310C}"/>
  <tableColumns count="4">
    <tableColumn id="1" xr3:uid="{33A6693F-7987-5846-A2D1-BD17676915C7}" name="ACCIONES MOSTRADOR - CASTELLANO" dataDxfId="44"/>
    <tableColumn id="2" xr3:uid="{0D38415F-5D65-D742-B505-FCEFF033F937}" name="ACCIONES MOSTRADOR - CATALÀ" dataDxfId="43"/>
    <tableColumn id="3" xr3:uid="{63C24723-17F4-3346-96C3-3F98B185B958}" name="ACCIONES COMERCIALES - CASTELLANO" dataDxfId="42"/>
    <tableColumn id="4" xr3:uid="{CAAE143A-9919-E043-A835-9AA6F6682872}" name="ACCIONES COMERCIALES - CATALÀ" dataDxfId="41"/>
  </tableColumns>
  <tableStyleInfo name="TableStyleMedium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B2FEAB8-3116-954A-BE36-3084266DE1CB}" name="Tabla_ACCIONES" displayName="Tabla_ACCIONES" ref="A2:L13" totalsRowCount="1" headerRowDxfId="40" dataDxfId="39">
  <autoFilter ref="A2:L12" xr:uid="{2B2FEAB8-3116-954A-BE36-3084266DE1CB}"/>
  <tableColumns count="12">
    <tableColumn id="1" xr3:uid="{916648E2-5DBC-884F-8544-4846CD386E5D}" name="Acciones" dataDxfId="38" totalsRowDxfId="37">
      <calculatedColumnFormula>Tabla_IDIOMAS[[#This Row],[ACCIONES MOSTRADOR - CASTELLANO]]</calculatedColumnFormula>
    </tableColumn>
    <tableColumn id="2" xr3:uid="{05C4723F-4072-8D4C-BFED-D2B76E130410}" name="CosteAcción" dataDxfId="36" totalsRowDxfId="35" dataCellStyle="Moneda">
      <calculatedColumnFormula>(20*Tabla_ACCIONES[[#This Row],[costeUD]])*(5*Tabla_ACCIONES[[#This Row],[SemanasAcción]])</calculatedColumnFormula>
    </tableColumn>
    <tableColumn id="3" xr3:uid="{9DD73423-6500-214E-9A21-D06D1B43DCFB}" name="costeUD" dataDxfId="34" totalsRowDxfId="33" dataCellStyle="Moneda"/>
    <tableColumn id="4" xr3:uid="{FC4BA885-2EB0-0F45-97AF-76BAFCC8C2FE}" name="SemanasAcción" dataDxfId="32" totalsRowDxfId="31"/>
    <tableColumn id="12" xr3:uid="{247B722D-DEB2-9E47-93EF-E912B9933AAC}" name="DíasSemana" dataDxfId="30" totalsRowDxfId="29"/>
    <tableColumn id="11" xr3:uid="{12A9EAE1-AFF2-044C-AF8D-D564045C5DB4}" name="Cantidad/Día" dataDxfId="28" totalsRowDxfId="27"/>
    <tableColumn id="5" xr3:uid="{2F79F606-9799-BD42-9403-33EDCF468590}" name="Zona_Norte" totalsRowFunction="custom" dataDxfId="26" totalsRowDxfId="25">
      <calculatedColumnFormula>(Tabla_ACCIONES[[#This Row],[CosteAcción]]/Tabla_ACCIONES[[#This Row],[SemanasAcción]])*'Zona Norte'!E7</calculatedColumnFormula>
      <totalsRowFormula>SUM(Tabla_ACCIONES[Zona_Norte])</totalsRowFormula>
    </tableColumn>
    <tableColumn id="6" xr3:uid="{C711DFED-9767-874A-A8BF-64E078209058}" name="Zona_3" totalsRowFunction="custom" dataDxfId="24" totalsRowDxfId="23">
      <calculatedColumnFormula>(Tabla_ACCIONES[[#This Row],[CosteAcción]]/Tabla_ACCIONES[[#This Row],[SemanasAcción]])*'Zona 3'!E7</calculatedColumnFormula>
      <totalsRowFormula>SUM(Tabla_ACCIONES[Zona_3])</totalsRowFormula>
    </tableColumn>
    <tableColumn id="7" xr3:uid="{27C652E4-E54F-B547-96C4-B29371F98BD6}" name="Zona_4" totalsRowFunction="custom" dataDxfId="22" totalsRowDxfId="21">
      <calculatedColumnFormula>(Tabla_ACCIONES[[#This Row],[CosteAcción]]/Tabla_ACCIONES[[#This Row],[SemanasAcción]])*'Zona 4'!E7</calculatedColumnFormula>
      <totalsRowFormula>SUM(Tabla_ACCIONES[Zona_4])</totalsRowFormula>
    </tableColumn>
    <tableColumn id="8" xr3:uid="{0D075F33-6A36-C94C-9F91-82E1FA0838EF}" name="Zona_5" totalsRowFunction="custom" dataDxfId="20" totalsRowDxfId="19">
      <calculatedColumnFormula>(Tabla_ACCIONES[[#This Row],[CosteAcción]]/Tabla_ACCIONES[[#This Row],[SemanasAcción]])*'Zona 5'!E7</calculatedColumnFormula>
      <totalsRowFormula>SUM(Tabla_ACCIONES[Zona_5])</totalsRowFormula>
    </tableColumn>
    <tableColumn id="9" xr3:uid="{AC0F4669-907C-9A4B-8BF6-8D80FA3800B3}" name="NumAcciones" dataDxfId="18" totalsRowDxfId="17">
      <calculatedColumnFormula>SUM('Zona Norte'!E7, 'Zona 3'!E7, 'Zona 4'!E7, 'Zona 5'!E7)</calculatedColumnFormula>
    </tableColumn>
    <tableColumn id="10" xr3:uid="{1549A8CE-4377-D749-8E0B-6A4EB5FF74C7}" name="CosteTOTAL" totalsRowFunction="custom" totalsRowDxfId="16" dataCellStyle="Moneda">
      <calculatedColumnFormula>SUM(Tabla_ACCIONES[[#This Row],[Zona_Norte]:[Zona_5]])</calculatedColumnFormula>
      <totalsRowFormula>SUM(Tabla_ACCIONES[CosteTOTAL])</totalsRow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30E48-FB35-7148-A161-E0A51B171A6D}">
  <sheetPr codeName="Hoja1"/>
  <dimension ref="A1:O24"/>
  <sheetViews>
    <sheetView zoomScale="120" zoomScaleNormal="120" workbookViewId="0">
      <selection activeCell="L1" sqref="L1"/>
    </sheetView>
  </sheetViews>
  <sheetFormatPr baseColWidth="10" defaultColWidth="11" defaultRowHeight="16" x14ac:dyDescent="0.2"/>
  <cols>
    <col min="1" max="1" width="12.83203125" bestFit="1" customWidth="1"/>
    <col min="2" max="2" width="3.33203125" customWidth="1"/>
    <col min="3" max="3" width="12.83203125" bestFit="1" customWidth="1"/>
    <col min="4" max="4" width="3.33203125" customWidth="1"/>
    <col min="5" max="5" width="12.6640625" bestFit="1" customWidth="1"/>
    <col min="6" max="6" width="3.33203125" customWidth="1"/>
    <col min="7" max="7" width="10.5" bestFit="1" customWidth="1"/>
    <col min="8" max="8" width="3.33203125" customWidth="1"/>
    <col min="9" max="9" width="15.33203125" bestFit="1" customWidth="1"/>
    <col min="10" max="10" width="5.83203125" customWidth="1"/>
    <col min="11" max="11" width="3.33203125" style="65" customWidth="1"/>
    <col min="12" max="15" width="110.83203125" customWidth="1"/>
  </cols>
  <sheetData>
    <row r="1" spans="1:15" ht="16" customHeight="1" x14ac:dyDescent="0.2">
      <c r="A1" s="16" t="s">
        <v>0</v>
      </c>
      <c r="C1" s="90" t="s">
        <v>1</v>
      </c>
      <c r="D1" s="90"/>
      <c r="E1" s="90"/>
      <c r="F1" s="90"/>
      <c r="G1" s="90"/>
      <c r="H1" s="90"/>
      <c r="I1" s="90"/>
      <c r="L1" s="68" t="s">
        <v>2</v>
      </c>
      <c r="M1" s="68"/>
    </row>
    <row r="2" spans="1:15" x14ac:dyDescent="0.2">
      <c r="A2" t="s">
        <v>4</v>
      </c>
      <c r="L2" s="32" t="s">
        <v>116</v>
      </c>
      <c r="M2" s="33" t="s">
        <v>117</v>
      </c>
      <c r="N2" s="67" t="s">
        <v>118</v>
      </c>
      <c r="O2" s="67" t="s">
        <v>143</v>
      </c>
    </row>
    <row r="3" spans="1:15" x14ac:dyDescent="0.2">
      <c r="A3" t="s">
        <v>5</v>
      </c>
      <c r="C3" s="16" t="s">
        <v>4</v>
      </c>
      <c r="E3" s="16" t="s">
        <v>5</v>
      </c>
      <c r="G3" s="16" t="s">
        <v>6</v>
      </c>
      <c r="I3" s="16" t="s">
        <v>3</v>
      </c>
      <c r="K3" s="65">
        <v>1</v>
      </c>
      <c r="L3" s="58" t="s">
        <v>7</v>
      </c>
      <c r="M3" s="60" t="s">
        <v>8</v>
      </c>
      <c r="N3" t="s">
        <v>122</v>
      </c>
      <c r="O3" t="s">
        <v>121</v>
      </c>
    </row>
    <row r="4" spans="1:15" x14ac:dyDescent="0.2">
      <c r="A4" t="s">
        <v>6</v>
      </c>
      <c r="C4" t="s">
        <v>9</v>
      </c>
      <c r="E4" t="s">
        <v>10</v>
      </c>
      <c r="G4" t="s">
        <v>11</v>
      </c>
      <c r="I4" t="s">
        <v>12</v>
      </c>
      <c r="K4" s="65">
        <v>2</v>
      </c>
      <c r="L4" s="58" t="s">
        <v>13</v>
      </c>
      <c r="M4" s="60" t="s">
        <v>14</v>
      </c>
      <c r="N4" t="s">
        <v>119</v>
      </c>
      <c r="O4" t="s">
        <v>119</v>
      </c>
    </row>
    <row r="5" spans="1:15" x14ac:dyDescent="0.2">
      <c r="A5" t="s">
        <v>3</v>
      </c>
      <c r="C5" t="s">
        <v>15</v>
      </c>
      <c r="E5" t="s">
        <v>16</v>
      </c>
      <c r="G5" t="s">
        <v>17</v>
      </c>
      <c r="I5" t="s">
        <v>18</v>
      </c>
      <c r="K5" s="65">
        <v>3</v>
      </c>
      <c r="L5" s="58" t="s">
        <v>19</v>
      </c>
      <c r="M5" s="60" t="s">
        <v>20</v>
      </c>
      <c r="N5" t="s">
        <v>120</v>
      </c>
      <c r="O5" t="s">
        <v>123</v>
      </c>
    </row>
    <row r="6" spans="1:15" x14ac:dyDescent="0.2">
      <c r="C6" t="s">
        <v>21</v>
      </c>
      <c r="E6" t="s">
        <v>22</v>
      </c>
      <c r="G6" t="s">
        <v>23</v>
      </c>
      <c r="I6" t="s">
        <v>24</v>
      </c>
      <c r="K6" s="65">
        <v>4</v>
      </c>
      <c r="L6" s="58" t="s">
        <v>25</v>
      </c>
      <c r="M6" s="60" t="s">
        <v>26</v>
      </c>
      <c r="N6" t="s">
        <v>124</v>
      </c>
      <c r="O6" t="s">
        <v>125</v>
      </c>
    </row>
    <row r="7" spans="1:15" x14ac:dyDescent="0.2">
      <c r="C7" t="s">
        <v>27</v>
      </c>
      <c r="E7" t="s">
        <v>28</v>
      </c>
      <c r="G7" t="s">
        <v>29</v>
      </c>
      <c r="I7" t="s">
        <v>30</v>
      </c>
      <c r="K7" s="65">
        <v>5</v>
      </c>
      <c r="L7" s="58" t="s">
        <v>31</v>
      </c>
      <c r="M7" s="60" t="s">
        <v>32</v>
      </c>
      <c r="N7" t="s">
        <v>145</v>
      </c>
      <c r="O7" t="s">
        <v>144</v>
      </c>
    </row>
    <row r="8" spans="1:15" x14ac:dyDescent="0.2">
      <c r="C8" t="s">
        <v>33</v>
      </c>
      <c r="E8" t="s">
        <v>34</v>
      </c>
      <c r="G8" s="44" t="s">
        <v>35</v>
      </c>
      <c r="I8" t="s">
        <v>36</v>
      </c>
      <c r="K8" s="65">
        <v>6</v>
      </c>
      <c r="L8" s="58" t="s">
        <v>37</v>
      </c>
      <c r="M8" s="60" t="s">
        <v>38</v>
      </c>
      <c r="N8" t="s">
        <v>134</v>
      </c>
      <c r="O8" t="s">
        <v>135</v>
      </c>
    </row>
    <row r="9" spans="1:15" x14ac:dyDescent="0.2">
      <c r="C9" t="s">
        <v>39</v>
      </c>
      <c r="I9" t="s">
        <v>40</v>
      </c>
      <c r="K9" s="65">
        <v>7</v>
      </c>
      <c r="L9" s="58" t="s">
        <v>41</v>
      </c>
      <c r="M9" s="60" t="s">
        <v>42</v>
      </c>
    </row>
    <row r="10" spans="1:15" x14ac:dyDescent="0.2">
      <c r="C10" s="44" t="s">
        <v>43</v>
      </c>
      <c r="I10" t="s">
        <v>44</v>
      </c>
      <c r="K10" s="65">
        <v>8</v>
      </c>
      <c r="L10" s="58" t="s">
        <v>45</v>
      </c>
      <c r="M10" s="60" t="s">
        <v>46</v>
      </c>
    </row>
    <row r="11" spans="1:15" x14ac:dyDescent="0.2">
      <c r="C11" s="44" t="s">
        <v>47</v>
      </c>
      <c r="K11" s="65">
        <v>9</v>
      </c>
      <c r="L11" s="58" t="s">
        <v>48</v>
      </c>
      <c r="M11" s="60" t="s">
        <v>49</v>
      </c>
    </row>
    <row r="12" spans="1:15" x14ac:dyDescent="0.2">
      <c r="K12" s="65">
        <v>10</v>
      </c>
      <c r="L12" s="59" t="s">
        <v>50</v>
      </c>
      <c r="M12" s="61" t="s">
        <v>51</v>
      </c>
    </row>
    <row r="13" spans="1:15" x14ac:dyDescent="0.2">
      <c r="L13" s="64"/>
      <c r="M13" s="64"/>
    </row>
    <row r="15" spans="1:15" x14ac:dyDescent="0.2">
      <c r="K15" s="65">
        <v>1</v>
      </c>
      <c r="L15" s="62" t="s">
        <v>52</v>
      </c>
      <c r="M15" s="62" t="s">
        <v>53</v>
      </c>
      <c r="N15" s="62" t="s">
        <v>126</v>
      </c>
      <c r="O15" s="62" t="s">
        <v>127</v>
      </c>
    </row>
    <row r="16" spans="1:15" x14ac:dyDescent="0.2">
      <c r="K16" s="65">
        <v>2</v>
      </c>
      <c r="L16" s="62" t="s">
        <v>54</v>
      </c>
      <c r="M16" s="62" t="s">
        <v>55</v>
      </c>
      <c r="N16" s="62" t="s">
        <v>128</v>
      </c>
      <c r="O16" s="62" t="s">
        <v>129</v>
      </c>
    </row>
    <row r="17" spans="11:15" x14ac:dyDescent="0.2">
      <c r="K17" s="65">
        <v>3</v>
      </c>
      <c r="L17" s="62" t="s">
        <v>56</v>
      </c>
      <c r="M17" s="62" t="s">
        <v>57</v>
      </c>
      <c r="N17" t="s">
        <v>138</v>
      </c>
      <c r="O17" t="s">
        <v>139</v>
      </c>
    </row>
    <row r="18" spans="11:15" x14ac:dyDescent="0.2">
      <c r="K18" s="65">
        <v>4</v>
      </c>
      <c r="L18" s="62" t="s">
        <v>58</v>
      </c>
      <c r="M18" s="62" t="s">
        <v>59</v>
      </c>
      <c r="N18" s="62" t="s">
        <v>130</v>
      </c>
      <c r="O18" s="62" t="s">
        <v>132</v>
      </c>
    </row>
    <row r="19" spans="11:15" x14ac:dyDescent="0.2">
      <c r="K19" s="65">
        <v>5</v>
      </c>
      <c r="L19" s="62" t="s">
        <v>60</v>
      </c>
      <c r="M19" s="62" t="s">
        <v>61</v>
      </c>
      <c r="N19" s="62" t="s">
        <v>131</v>
      </c>
      <c r="O19" s="62" t="s">
        <v>133</v>
      </c>
    </row>
    <row r="20" spans="11:15" x14ac:dyDescent="0.2">
      <c r="K20" s="65">
        <v>6</v>
      </c>
      <c r="L20" s="62" t="s">
        <v>62</v>
      </c>
      <c r="M20" s="62" t="s">
        <v>63</v>
      </c>
      <c r="N20" s="62" t="s">
        <v>137</v>
      </c>
      <c r="O20" s="62" t="s">
        <v>136</v>
      </c>
    </row>
    <row r="21" spans="11:15" x14ac:dyDescent="0.2">
      <c r="K21" s="65">
        <v>7</v>
      </c>
      <c r="L21" s="62" t="s">
        <v>64</v>
      </c>
      <c r="M21" s="62" t="s">
        <v>65</v>
      </c>
    </row>
    <row r="22" spans="11:15" x14ac:dyDescent="0.2">
      <c r="K22" s="65">
        <v>8</v>
      </c>
      <c r="L22" s="62" t="s">
        <v>66</v>
      </c>
      <c r="M22" s="62" t="s">
        <v>67</v>
      </c>
    </row>
    <row r="23" spans="11:15" x14ac:dyDescent="0.2">
      <c r="K23" s="65">
        <v>9</v>
      </c>
      <c r="L23" s="62" t="s">
        <v>68</v>
      </c>
      <c r="M23" s="62" t="s">
        <v>69</v>
      </c>
    </row>
    <row r="24" spans="11:15" x14ac:dyDescent="0.2">
      <c r="K24" s="65">
        <v>10</v>
      </c>
      <c r="L24" s="62" t="s">
        <v>70</v>
      </c>
      <c r="M24" s="62" t="s">
        <v>71</v>
      </c>
    </row>
  </sheetData>
  <sheetProtection sheet="1" objects="1" scenarios="1"/>
  <mergeCells count="1">
    <mergeCell ref="C1:I1"/>
  </mergeCells>
  <pageMargins left="0.7" right="0.7" top="0.75" bottom="0.75" header="0.3" footer="0.3"/>
  <pageSetup paperSize="9" orientation="portrait" horizontalDpi="0" verticalDpi="0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2ED11-923E-0F4B-983D-BA89CCD88817}">
  <sheetPr codeName="Hoja2"/>
  <dimension ref="A1:L14"/>
  <sheetViews>
    <sheetView zoomScale="120" zoomScaleNormal="120" workbookViewId="0"/>
  </sheetViews>
  <sheetFormatPr baseColWidth="10" defaultColWidth="10.83203125" defaultRowHeight="16" x14ac:dyDescent="0.2"/>
  <cols>
    <col min="1" max="1" width="53.6640625" style="8" customWidth="1"/>
    <col min="2" max="2" width="15" style="10" customWidth="1"/>
    <col min="3" max="3" width="12" style="11" bestFit="1" customWidth="1"/>
    <col min="4" max="4" width="16.6640625" style="8" bestFit="1" customWidth="1"/>
    <col min="5" max="5" width="13.83203125" style="8" bestFit="1" customWidth="1"/>
    <col min="6" max="6" width="16.83203125" style="8" bestFit="1" customWidth="1"/>
    <col min="7" max="7" width="13.33203125" style="8" bestFit="1" customWidth="1"/>
    <col min="8" max="10" width="12.1640625" style="8" bestFit="1" customWidth="1"/>
    <col min="11" max="11" width="14.83203125" style="8" bestFit="1" customWidth="1"/>
    <col min="12" max="12" width="13.5" style="8" bestFit="1" customWidth="1"/>
    <col min="13" max="16384" width="10.83203125" style="8"/>
  </cols>
  <sheetData>
    <row r="1" spans="1:12" ht="21" x14ac:dyDescent="0.2">
      <c r="A1" s="66" t="s">
        <v>142</v>
      </c>
      <c r="C1" s="55"/>
    </row>
    <row r="2" spans="1:12" x14ac:dyDescent="0.2">
      <c r="A2" s="12" t="s">
        <v>72</v>
      </c>
      <c r="B2" s="13" t="s">
        <v>73</v>
      </c>
      <c r="C2" s="14" t="s">
        <v>74</v>
      </c>
      <c r="D2" s="12" t="s">
        <v>75</v>
      </c>
      <c r="E2" s="12" t="s">
        <v>76</v>
      </c>
      <c r="F2" s="12" t="s">
        <v>77</v>
      </c>
      <c r="G2" s="12" t="s">
        <v>78</v>
      </c>
      <c r="H2" s="19" t="s">
        <v>79</v>
      </c>
      <c r="I2" s="19" t="s">
        <v>80</v>
      </c>
      <c r="J2" s="19" t="s">
        <v>81</v>
      </c>
      <c r="K2" s="12" t="s">
        <v>82</v>
      </c>
      <c r="L2" s="12" t="s">
        <v>83</v>
      </c>
    </row>
    <row r="3" spans="1:12" x14ac:dyDescent="0.2">
      <c r="A3" s="8" t="str">
        <f>Tabla_IDIOMAS[[#This Row],[ACCIONES MOSTRADOR - CASTELLANO]]</f>
        <v>Regalo de Fuet a los 20 primeras compas de 20€</v>
      </c>
      <c r="B3" s="10">
        <f>(Tabla_ACCIONES[[#This Row],[costeUD]]*Tabla_ACCIONES[[#This Row],[Cantidad/Día]])*(Tabla_ACCIONES[[#This Row],[SemanasAcción]]*Tabla_ACCIONES[[#This Row],[DíasSemana]])</f>
        <v>258</v>
      </c>
      <c r="C3" s="55">
        <v>1.29</v>
      </c>
      <c r="D3" s="9">
        <v>2</v>
      </c>
      <c r="E3" s="9">
        <v>5</v>
      </c>
      <c r="F3" s="9">
        <v>20</v>
      </c>
      <c r="G3" s="15">
        <f>(Tabla_ACCIONES[[#This Row],[CosteAcción]]/Tabla_ACCIONES[[#This Row],[SemanasAcción]])*'Zona Norte'!E7</f>
        <v>1806</v>
      </c>
      <c r="H3" s="15">
        <f>(Tabla_ACCIONES[[#This Row],[CosteAcción]]/Tabla_ACCIONES[[#This Row],[SemanasAcción]])*'Zona 3'!E7</f>
        <v>2064</v>
      </c>
      <c r="I3" s="15">
        <f>(Tabla_ACCIONES[[#This Row],[CosteAcción]]/Tabla_ACCIONES[[#This Row],[SemanasAcción]])*'Zona 4'!E7</f>
        <v>1290</v>
      </c>
      <c r="J3" s="15">
        <f>(Tabla_ACCIONES[[#This Row],[CosteAcción]]/Tabla_ACCIONES[[#This Row],[SemanasAcción]])*'Zona 5'!E7</f>
        <v>1290</v>
      </c>
      <c r="K3" s="2">
        <f>SUM('Zona Norte'!E7, 'Zona 3'!E7, 'Zona 4'!E7, 'Zona 5'!E7)</f>
        <v>50</v>
      </c>
      <c r="L3" s="10">
        <f>SUM(Tabla_ACCIONES[[#This Row],[Zona_Norte]:[Zona_5]])</f>
        <v>6450</v>
      </c>
    </row>
    <row r="4" spans="1:12" x14ac:dyDescent="0.2">
      <c r="A4" s="8" t="str">
        <f>Tabla_IDIOMAS[[#This Row],[ACCIONES MOSTRADOR - CASTELLANO]]</f>
        <v>Regalo de PRIMAVERA: camiseta por compra de 100€</v>
      </c>
      <c r="B4" s="10">
        <f>(Tabla_ACCIONES[[#This Row],[costeUD]]*Tabla_ACCIONES[[#This Row],[Cantidad/Día]])*(Tabla_ACCIONES[[#This Row],[SemanasAcción]]*Tabla_ACCIONES[[#This Row],[DíasSemana]])</f>
        <v>493.5</v>
      </c>
      <c r="C4" s="55">
        <v>3.29</v>
      </c>
      <c r="D4" s="9">
        <v>2</v>
      </c>
      <c r="E4" s="9">
        <v>5</v>
      </c>
      <c r="F4" s="9">
        <v>15</v>
      </c>
      <c r="G4" s="15">
        <f>(Tabla_ACCIONES[[#This Row],[CosteAcción]]/Tabla_ACCIONES[[#This Row],[SemanasAcción]])*'Zona Norte'!E8</f>
        <v>3454.5</v>
      </c>
      <c r="H4" s="15">
        <f>(Tabla_ACCIONES[[#This Row],[CosteAcción]]/Tabla_ACCIONES[[#This Row],[SemanasAcción]])*'Zona 3'!E8</f>
        <v>3948</v>
      </c>
      <c r="I4" s="15">
        <f>(Tabla_ACCIONES[[#This Row],[CosteAcción]]/Tabla_ACCIONES[[#This Row],[SemanasAcción]])*'Zona 4'!E8</f>
        <v>2467.5</v>
      </c>
      <c r="J4" s="15">
        <f>(Tabla_ACCIONES[[#This Row],[CosteAcción]]/Tabla_ACCIONES[[#This Row],[SemanasAcción]])*'Zona 5'!E8</f>
        <v>2467.5</v>
      </c>
      <c r="K4" s="2">
        <f>SUM('Zona Norte'!E8, 'Zona 3'!E8, 'Zona 4'!E8, 'Zona 5'!E8)</f>
        <v>50</v>
      </c>
      <c r="L4" s="10">
        <f>SUM(Tabla_ACCIONES[[#This Row],[Zona_Norte]:[Zona_5]])</f>
        <v>12337.5</v>
      </c>
    </row>
    <row r="5" spans="1:12" x14ac:dyDescent="0.2">
      <c r="A5" s="8" t="str">
        <f>Tabla_IDIOMAS[[#This Row],[ACCIONES MOSTRADOR - CASTELLANO]]</f>
        <v>Regalo de VERANO: 3 opciones a escoger por compra de 50€</v>
      </c>
      <c r="B5" s="10">
        <f>(Tabla_ACCIONES[[#This Row],[costeUD]]*Tabla_ACCIONES[[#This Row],[Cantidad/Día]])*(Tabla_ACCIONES[[#This Row],[SemanasAcción]]*Tabla_ACCIONES[[#This Row],[DíasSemana]])</f>
        <v>750</v>
      </c>
      <c r="C5" s="55">
        <v>2.5</v>
      </c>
      <c r="D5" s="9">
        <v>3</v>
      </c>
      <c r="E5" s="9">
        <v>5</v>
      </c>
      <c r="F5" s="9">
        <v>20</v>
      </c>
      <c r="G5" s="15">
        <f>(Tabla_ACCIONES[[#This Row],[CosteAcción]]/Tabla_ACCIONES[[#This Row],[SemanasAcción]])*'Zona Norte'!E9</f>
        <v>5250</v>
      </c>
      <c r="H5" s="15">
        <f>(Tabla_ACCIONES[[#This Row],[CosteAcción]]/Tabla_ACCIONES[[#This Row],[SemanasAcción]])*'Zona 3'!E9</f>
        <v>6000</v>
      </c>
      <c r="I5" s="15">
        <f>(Tabla_ACCIONES[[#This Row],[CosteAcción]]/Tabla_ACCIONES[[#This Row],[SemanasAcción]])*'Zona 4'!E9</f>
        <v>3750</v>
      </c>
      <c r="J5" s="15">
        <f>(Tabla_ACCIONES[[#This Row],[CosteAcción]]/Tabla_ACCIONES[[#This Row],[SemanasAcción]])*'Zona 5'!E9</f>
        <v>3750</v>
      </c>
      <c r="K5" s="2">
        <f>SUM('Zona Norte'!E9, 'Zona 3'!E9, 'Zona 4'!E9, 'Zona 5'!E9)</f>
        <v>75</v>
      </c>
      <c r="L5" s="10">
        <f>SUM(Tabla_ACCIONES[[#This Row],[Zona_Norte]:[Zona_5]])</f>
        <v>18750</v>
      </c>
    </row>
    <row r="6" spans="1:12" x14ac:dyDescent="0.2">
      <c r="A6" s="8" t="str">
        <f>Tabla_IDIOMAS[[#This Row],[ACCIONES MOSTRADOR - CASTELLANO]]</f>
        <v>Regalo de OTOÑO: ropa por compra de 100€</v>
      </c>
      <c r="B6" s="10">
        <f>(Tabla_ACCIONES[[#This Row],[costeUD]]*Tabla_ACCIONES[[#This Row],[Cantidad/Día]])*(Tabla_ACCIONES[[#This Row],[SemanasAcción]]*Tabla_ACCIONES[[#This Row],[DíasSemana]])</f>
        <v>500</v>
      </c>
      <c r="C6" s="55">
        <v>2</v>
      </c>
      <c r="D6" s="9">
        <v>5</v>
      </c>
      <c r="E6" s="9">
        <v>5</v>
      </c>
      <c r="F6" s="9">
        <v>10</v>
      </c>
      <c r="G6" s="15">
        <f>(Tabla_ACCIONES[[#This Row],[CosteAcción]]/Tabla_ACCIONES[[#This Row],[SemanasAcción]])*'Zona Norte'!E10</f>
        <v>3500</v>
      </c>
      <c r="H6" s="15">
        <f>(Tabla_ACCIONES[[#This Row],[CosteAcción]]/Tabla_ACCIONES[[#This Row],[SemanasAcción]])*'Zona 3'!E10</f>
        <v>4000</v>
      </c>
      <c r="I6" s="15">
        <f>(Tabla_ACCIONES[[#This Row],[CosteAcción]]/Tabla_ACCIONES[[#This Row],[SemanasAcción]])*'Zona 4'!E10</f>
        <v>2500</v>
      </c>
      <c r="J6" s="15">
        <f>(Tabla_ACCIONES[[#This Row],[CosteAcción]]/Tabla_ACCIONES[[#This Row],[SemanasAcción]])*'Zona 5'!E10</f>
        <v>2500</v>
      </c>
      <c r="K6" s="2">
        <f>SUM('Zona Norte'!E10, 'Zona 3'!E10, 'Zona 4'!E10, 'Zona 5'!E10)</f>
        <v>125</v>
      </c>
      <c r="L6" s="10">
        <f>SUM(Tabla_ACCIONES[[#This Row],[Zona_Norte]:[Zona_5]])</f>
        <v>12500</v>
      </c>
    </row>
    <row r="7" spans="1:12" x14ac:dyDescent="0.2">
      <c r="A7" s="8" t="str">
        <f>Tabla_IDIOMAS[[#This Row],[ACCIONES MOSTRADOR - CASTELLANO]]</f>
        <v>Almuerzo técnico de formación</v>
      </c>
      <c r="B7" s="10">
        <f>(Tabla_ACCIONES[[#This Row],[costeUD]]*Tabla_ACCIONES[[#This Row],[Cantidad/Día]])*(Tabla_ACCIONES[[#This Row],[SemanasAcción]]*Tabla_ACCIONES[[#This Row],[DíasSemana]])</f>
        <v>50</v>
      </c>
      <c r="C7" s="55">
        <v>50</v>
      </c>
      <c r="D7" s="9">
        <v>1</v>
      </c>
      <c r="E7" s="9">
        <v>1</v>
      </c>
      <c r="F7" s="9">
        <v>1</v>
      </c>
      <c r="G7" s="15">
        <f>(Tabla_ACCIONES[[#This Row],[CosteAcción]]/Tabla_ACCIONES[[#This Row],[SemanasAcción]])*'Zona Norte'!E11</f>
        <v>0</v>
      </c>
      <c r="H7" s="15">
        <f>(Tabla_ACCIONES[[#This Row],[CosteAcción]]/Tabla_ACCIONES[[#This Row],[SemanasAcción]])*'Zona 3'!E11</f>
        <v>0</v>
      </c>
      <c r="I7" s="15">
        <f>(Tabla_ACCIONES[[#This Row],[CosteAcción]]/Tabla_ACCIONES[[#This Row],[SemanasAcción]])*'Zona 4'!E11</f>
        <v>0</v>
      </c>
      <c r="J7" s="15">
        <f>(Tabla_ACCIONES[[#This Row],[CosteAcción]]/Tabla_ACCIONES[[#This Row],[SemanasAcción]])*'Zona 5'!E11</f>
        <v>0</v>
      </c>
      <c r="K7" s="2">
        <f>SUM('Zona Norte'!E11, 'Zona 3'!E11, 'Zona 4'!E11, 'Zona 5'!E11)</f>
        <v>0</v>
      </c>
      <c r="L7" s="10">
        <f>SUM(Tabla_ACCIONES[[#This Row],[Zona_Norte]:[Zona_5]])</f>
        <v>0</v>
      </c>
    </row>
    <row r="8" spans="1:12" x14ac:dyDescent="0.2">
      <c r="A8" s="8" t="str">
        <f>Tabla_IDIOMAS[[#This Row],[ACCIONES MOSTRADOR - CASTELLANO]]</f>
        <v>Jornada de producto en tienda con almuerzo</v>
      </c>
      <c r="B8" s="10">
        <f>(Tabla_ACCIONES[[#This Row],[costeUD]]*Tabla_ACCIONES[[#This Row],[Cantidad/Día]])*(Tabla_ACCIONES[[#This Row],[SemanasAcción]]*Tabla_ACCIONES[[#This Row],[DíasSemana]])</f>
        <v>60</v>
      </c>
      <c r="C8" s="55">
        <v>60</v>
      </c>
      <c r="D8" s="9">
        <v>1</v>
      </c>
      <c r="E8" s="9">
        <v>1</v>
      </c>
      <c r="F8" s="9">
        <v>1</v>
      </c>
      <c r="G8" s="15">
        <f>(Tabla_ACCIONES[[#This Row],[CosteAcción]]/Tabla_ACCIONES[[#This Row],[SemanasAcción]])*'Zona Norte'!E12</f>
        <v>0</v>
      </c>
      <c r="H8" s="15">
        <f>(Tabla_ACCIONES[[#This Row],[CosteAcción]]/Tabla_ACCIONES[[#This Row],[SemanasAcción]])*'Zona 3'!E12</f>
        <v>0</v>
      </c>
      <c r="I8" s="15">
        <f>(Tabla_ACCIONES[[#This Row],[CosteAcción]]/Tabla_ACCIONES[[#This Row],[SemanasAcción]])*'Zona 4'!E12</f>
        <v>0</v>
      </c>
      <c r="J8" s="15">
        <f>(Tabla_ACCIONES[[#This Row],[CosteAcción]]/Tabla_ACCIONES[[#This Row],[SemanasAcción]])*'Zona 5'!E12</f>
        <v>0</v>
      </c>
      <c r="K8" s="2">
        <f>SUM('Zona Norte'!E12, 'Zona 3'!E12, 'Zona 4'!E12, 'Zona 5'!E12)</f>
        <v>0</v>
      </c>
      <c r="L8" s="10">
        <f>SUM(Tabla_ACCIONES[[#This Row],[Zona_Norte]:[Zona_5]])</f>
        <v>0</v>
      </c>
    </row>
    <row r="9" spans="1:12" x14ac:dyDescent="0.2">
      <c r="A9" s="8" t="str">
        <f>Tabla_IDIOMAS[[#This Row],[ACCIONES MOSTRADOR - CASTELLANO]]</f>
        <v>Desayuno en el punto de venta</v>
      </c>
      <c r="B9" s="10">
        <f>(Tabla_ACCIONES[[#This Row],[costeUD]]*Tabla_ACCIONES[[#This Row],[Cantidad/Día]])*(Tabla_ACCIONES[[#This Row],[SemanasAcción]]*Tabla_ACCIONES[[#This Row],[DíasSemana]])</f>
        <v>50</v>
      </c>
      <c r="C9" s="55">
        <v>50</v>
      </c>
      <c r="D9" s="9">
        <v>1</v>
      </c>
      <c r="E9" s="9">
        <v>1</v>
      </c>
      <c r="F9" s="9">
        <v>1</v>
      </c>
      <c r="G9" s="15">
        <f>(Tabla_ACCIONES[[#This Row],[CosteAcción]]/Tabla_ACCIONES[[#This Row],[SemanasAcción]])*'Zona Norte'!E13</f>
        <v>0</v>
      </c>
      <c r="H9" s="15">
        <f>(Tabla_ACCIONES[[#This Row],[CosteAcción]]/Tabla_ACCIONES[[#This Row],[SemanasAcción]])*'Zona 3'!E13</f>
        <v>7850</v>
      </c>
      <c r="I9" s="15">
        <f>(Tabla_ACCIONES[[#This Row],[CosteAcción]]/Tabla_ACCIONES[[#This Row],[SemanasAcción]])*'Zona 4'!E13</f>
        <v>2600</v>
      </c>
      <c r="J9" s="15">
        <f>(Tabla_ACCIONES[[#This Row],[CosteAcción]]/Tabla_ACCIONES[[#This Row],[SemanasAcción]])*'Zona 5'!E13</f>
        <v>1050</v>
      </c>
      <c r="K9" s="2">
        <f>SUM('Zona Norte'!E13, 'Zona 3'!E13, 'Zona 4'!E13, 'Zona 5'!E13)</f>
        <v>230</v>
      </c>
      <c r="L9" s="10">
        <f>SUM(Tabla_ACCIONES[[#This Row],[Zona_Norte]:[Zona_5]])</f>
        <v>11500</v>
      </c>
    </row>
    <row r="10" spans="1:12" x14ac:dyDescent="0.2">
      <c r="A10" s="8" t="str">
        <f>Tabla_IDIOMAS[[#This Row],[ACCIONES MOSTRADOR - CASTELLANO]]</f>
        <v>Día especial de tienda</v>
      </c>
      <c r="B10" s="10">
        <f>(Tabla_ACCIONES[[#This Row],[costeUD]]*Tabla_ACCIONES[[#This Row],[Cantidad/Día]])*(Tabla_ACCIONES[[#This Row],[SemanasAcción]]*Tabla_ACCIONES[[#This Row],[DíasSemana]])</f>
        <v>35</v>
      </c>
      <c r="C10" s="55">
        <v>35</v>
      </c>
      <c r="D10" s="9">
        <v>1</v>
      </c>
      <c r="E10" s="9">
        <v>1</v>
      </c>
      <c r="F10" s="9">
        <v>1</v>
      </c>
      <c r="G10" s="15">
        <f>(Tabla_ACCIONES[[#This Row],[CosteAcción]]/Tabla_ACCIONES[[#This Row],[SemanasAcción]])*'Zona Norte'!E14</f>
        <v>0</v>
      </c>
      <c r="H10" s="15">
        <f>(Tabla_ACCIONES[[#This Row],[CosteAcción]]/Tabla_ACCIONES[[#This Row],[SemanasAcción]])*'Zona 3'!E14</f>
        <v>280</v>
      </c>
      <c r="I10" s="15">
        <f>(Tabla_ACCIONES[[#This Row],[CosteAcción]]/Tabla_ACCIONES[[#This Row],[SemanasAcción]])*'Zona 4'!E14</f>
        <v>175</v>
      </c>
      <c r="J10" s="15">
        <f>(Tabla_ACCIONES[[#This Row],[CosteAcción]]/Tabla_ACCIONES[[#This Row],[SemanasAcción]])*'Zona 5'!E14</f>
        <v>175</v>
      </c>
      <c r="K10" s="2">
        <f>SUM('Zona Norte'!E14, 'Zona 3'!E14, 'Zona 4'!E14, 'Zona 5'!E14)</f>
        <v>18</v>
      </c>
      <c r="L10" s="10">
        <f>SUM(Tabla_ACCIONES[[#This Row],[Zona_Norte]:[Zona_5]])</f>
        <v>630</v>
      </c>
    </row>
    <row r="11" spans="1:12" x14ac:dyDescent="0.2">
      <c r="A11" s="8" t="str">
        <f>Tabla_IDIOMAS[[#This Row],[ACCIONES MOSTRADOR - CASTELLANO]]</f>
        <v>Sorteo en tienda de Prenda/Artículo</v>
      </c>
      <c r="B11" s="10">
        <f>(Tabla_ACCIONES[[#This Row],[costeUD]]*Tabla_ACCIONES[[#This Row],[Cantidad/Día]])*(Tabla_ACCIONES[[#This Row],[SemanasAcción]]*Tabla_ACCIONES[[#This Row],[DíasSemana]])</f>
        <v>0</v>
      </c>
      <c r="C11" s="55">
        <v>0</v>
      </c>
      <c r="D11" s="9">
        <v>4</v>
      </c>
      <c r="E11" s="9">
        <v>5</v>
      </c>
      <c r="F11" s="9"/>
      <c r="G11" s="15">
        <f>(Tabla_ACCIONES[[#This Row],[CosteAcción]]/Tabla_ACCIONES[[#This Row],[SemanasAcción]])*'Zona Norte'!E15</f>
        <v>0</v>
      </c>
      <c r="H11" s="15">
        <f>(Tabla_ACCIONES[[#This Row],[CosteAcción]]/Tabla_ACCIONES[[#This Row],[SemanasAcción]])*'Zona 3'!E15</f>
        <v>0</v>
      </c>
      <c r="I11" s="15">
        <f>(Tabla_ACCIONES[[#This Row],[CosteAcción]]/Tabla_ACCIONES[[#This Row],[SemanasAcción]])*'Zona 4'!E15</f>
        <v>0</v>
      </c>
      <c r="J11" s="15">
        <f>(Tabla_ACCIONES[[#This Row],[CosteAcción]]/Tabla_ACCIONES[[#This Row],[SemanasAcción]])*'Zona 5'!E15</f>
        <v>0</v>
      </c>
      <c r="K11" s="2">
        <f>SUM('Zona Norte'!E15, 'Zona 3'!E15, 'Zona 4'!E15, 'Zona 5'!E15)</f>
        <v>4</v>
      </c>
      <c r="L11" s="10">
        <f>SUM(Tabla_ACCIONES[[#This Row],[Zona_Norte]:[Zona_5]])</f>
        <v>0</v>
      </c>
    </row>
    <row r="12" spans="1:12" x14ac:dyDescent="0.2">
      <c r="A12" s="8" t="str">
        <f>Tabla_IDIOMAS[[#This Row],[ACCIONES MOSTRADOR - CASTELLANO]]</f>
        <v>Obsequio de ropa hasta fins de existencias</v>
      </c>
      <c r="B12" s="10">
        <f>(Tabla_ACCIONES[[#This Row],[costeUD]]*Tabla_ACCIONES[[#This Row],[Cantidad/Día]])*(Tabla_ACCIONES[[#This Row],[SemanasAcción]]*Tabla_ACCIONES[[#This Row],[DíasSemana]])</f>
        <v>0</v>
      </c>
      <c r="C12" s="55">
        <v>0</v>
      </c>
      <c r="D12" s="9">
        <v>1</v>
      </c>
      <c r="E12" s="9">
        <v>5</v>
      </c>
      <c r="F12" s="9"/>
      <c r="G12" s="15">
        <f>(Tabla_ACCIONES[[#This Row],[CosteAcción]]/Tabla_ACCIONES[[#This Row],[SemanasAcción]])*'Zona Norte'!E16</f>
        <v>0</v>
      </c>
      <c r="H12" s="15">
        <f>(Tabla_ACCIONES[[#This Row],[CosteAcción]]/Tabla_ACCIONES[[#This Row],[SemanasAcción]])*'Zona 3'!E16</f>
        <v>0</v>
      </c>
      <c r="I12" s="15">
        <f>(Tabla_ACCIONES[[#This Row],[CosteAcción]]/Tabla_ACCIONES[[#This Row],[SemanasAcción]])*'Zona 4'!E16</f>
        <v>0</v>
      </c>
      <c r="J12" s="15">
        <f>(Tabla_ACCIONES[[#This Row],[CosteAcción]]/Tabla_ACCIONES[[#This Row],[SemanasAcción]])*'Zona 5'!E16</f>
        <v>0</v>
      </c>
      <c r="K12" s="2">
        <f>SUM('Zona Norte'!E16, 'Zona 3'!E16, 'Zona 4'!E16, 'Zona 5'!E16)</f>
        <v>13</v>
      </c>
      <c r="L12" s="10">
        <f>SUM(Tabla_ACCIONES[[#This Row],[Zona_Norte]:[Zona_5]])</f>
        <v>0</v>
      </c>
    </row>
    <row r="13" spans="1:12" x14ac:dyDescent="0.2">
      <c r="B13" s="15"/>
      <c r="C13" s="56"/>
      <c r="D13" s="9"/>
      <c r="E13" s="9"/>
      <c r="F13" s="9"/>
      <c r="G13" s="63">
        <f>SUM(Tabla_ACCIONES[Zona_Norte])</f>
        <v>14010.5</v>
      </c>
      <c r="H13" s="63">
        <f>SUM(Tabla_ACCIONES[Zona_3])</f>
        <v>24142</v>
      </c>
      <c r="I13" s="63">
        <f>SUM(Tabla_ACCIONES[Zona_4])</f>
        <v>12782.5</v>
      </c>
      <c r="J13" s="63">
        <f>SUM(Tabla_ACCIONES[Zona_5])</f>
        <v>11232.5</v>
      </c>
      <c r="L13" s="18">
        <f>SUM(Tabla_ACCIONES[CosteTOTAL])</f>
        <v>62167.5</v>
      </c>
    </row>
    <row r="14" spans="1:12" x14ac:dyDescent="0.2">
      <c r="B14" s="57"/>
      <c r="C14" s="55"/>
    </row>
  </sheetData>
  <sheetProtection sheet="1" objects="1" scenarios="1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415C3-D8DD-EB43-B89F-5DB9C99E63D4}">
  <sheetPr codeName="Hoja3">
    <pageSetUpPr fitToPage="1"/>
  </sheetPr>
  <dimension ref="A1:BG118"/>
  <sheetViews>
    <sheetView zoomScale="120" zoomScaleNormal="120" workbookViewId="0">
      <selection sqref="A1:D1"/>
    </sheetView>
  </sheetViews>
  <sheetFormatPr baseColWidth="10" defaultColWidth="10.83203125" defaultRowHeight="16" outlineLevelCol="1" x14ac:dyDescent="0.2"/>
  <cols>
    <col min="1" max="1" width="8.83203125" style="1" customWidth="1"/>
    <col min="2" max="3" width="6.83203125" style="1" customWidth="1"/>
    <col min="4" max="4" width="28.33203125" style="1" customWidth="1"/>
    <col min="5" max="5" width="4.33203125" style="17" customWidth="1" outlineLevel="1"/>
    <col min="6" max="31" width="5.33203125" style="1" customWidth="1" outlineLevel="1"/>
    <col min="32" max="32" width="3.33203125" style="1" customWidth="1"/>
    <col min="33" max="58" width="5.33203125" style="1" customWidth="1" outlineLevel="1"/>
    <col min="59" max="59" width="3.33203125" style="17" customWidth="1" outlineLevel="1"/>
    <col min="60" max="16384" width="10.83203125" style="1"/>
  </cols>
  <sheetData>
    <row r="1" spans="1:59" ht="21" x14ac:dyDescent="0.2">
      <c r="A1" s="97" t="s">
        <v>140</v>
      </c>
      <c r="B1" s="97"/>
      <c r="C1" s="97"/>
      <c r="D1" s="97"/>
    </row>
    <row r="2" spans="1:59" ht="8" customHeight="1" x14ac:dyDescent="0.2"/>
    <row r="3" spans="1:59" x14ac:dyDescent="0.2">
      <c r="A3" s="1" t="s">
        <v>84</v>
      </c>
      <c r="B3" s="95" t="s">
        <v>3</v>
      </c>
      <c r="C3" s="95"/>
    </row>
    <row r="4" spans="1:59" x14ac:dyDescent="0.2">
      <c r="A4" s="1" t="s">
        <v>85</v>
      </c>
      <c r="B4" s="96" t="s">
        <v>12</v>
      </c>
      <c r="C4" s="96"/>
      <c r="F4" s="93" t="s">
        <v>86</v>
      </c>
      <c r="G4" s="93"/>
      <c r="H4" s="93"/>
      <c r="I4" s="93"/>
      <c r="J4" s="94"/>
      <c r="K4" s="92" t="s">
        <v>87</v>
      </c>
      <c r="L4" s="93"/>
      <c r="M4" s="93"/>
      <c r="N4" s="94"/>
      <c r="O4" s="92" t="s">
        <v>88</v>
      </c>
      <c r="P4" s="93"/>
      <c r="Q4" s="93"/>
      <c r="R4" s="94"/>
      <c r="S4" s="92" t="s">
        <v>89</v>
      </c>
      <c r="T4" s="93"/>
      <c r="U4" s="93"/>
      <c r="V4" s="94"/>
      <c r="W4" s="92" t="s">
        <v>90</v>
      </c>
      <c r="X4" s="93"/>
      <c r="Y4" s="93"/>
      <c r="Z4" s="93"/>
      <c r="AA4" s="94"/>
      <c r="AB4" s="92" t="s">
        <v>91</v>
      </c>
      <c r="AC4" s="93"/>
      <c r="AD4" s="93"/>
      <c r="AE4" s="93"/>
      <c r="AG4" s="93" t="s">
        <v>92</v>
      </c>
      <c r="AH4" s="93"/>
      <c r="AI4" s="93"/>
      <c r="AJ4" s="93"/>
      <c r="AK4" s="94"/>
      <c r="AL4" s="92" t="s">
        <v>93</v>
      </c>
      <c r="AM4" s="93"/>
      <c r="AN4" s="93"/>
      <c r="AO4" s="93"/>
      <c r="AP4" s="92" t="s">
        <v>94</v>
      </c>
      <c r="AQ4" s="93"/>
      <c r="AR4" s="93"/>
      <c r="AS4" s="94"/>
      <c r="AT4" s="92" t="s">
        <v>95</v>
      </c>
      <c r="AU4" s="93"/>
      <c r="AV4" s="93"/>
      <c r="AW4" s="93"/>
      <c r="AX4" s="94"/>
      <c r="AY4" s="92" t="s">
        <v>96</v>
      </c>
      <c r="AZ4" s="93"/>
      <c r="BA4" s="93"/>
      <c r="BB4" s="94"/>
      <c r="BC4" s="92" t="s">
        <v>97</v>
      </c>
      <c r="BD4" s="93"/>
      <c r="BE4" s="93"/>
      <c r="BF4" s="93"/>
    </row>
    <row r="5" spans="1:59" ht="8" customHeight="1" x14ac:dyDescent="0.2">
      <c r="F5" s="93"/>
      <c r="G5" s="93"/>
      <c r="H5" s="93"/>
      <c r="I5" s="93"/>
      <c r="J5" s="94"/>
      <c r="K5" s="92"/>
      <c r="L5" s="93"/>
      <c r="M5" s="93"/>
      <c r="N5" s="94"/>
      <c r="O5" s="92"/>
      <c r="P5" s="93"/>
      <c r="Q5" s="93"/>
      <c r="R5" s="94"/>
      <c r="S5" s="92"/>
      <c r="T5" s="93"/>
      <c r="U5" s="93"/>
      <c r="V5" s="94"/>
      <c r="W5" s="92"/>
      <c r="X5" s="93"/>
      <c r="Y5" s="93"/>
      <c r="Z5" s="93"/>
      <c r="AA5" s="94"/>
      <c r="AB5" s="92"/>
      <c r="AC5" s="93"/>
      <c r="AD5" s="93"/>
      <c r="AE5" s="93"/>
      <c r="AG5" s="93"/>
      <c r="AH5" s="93"/>
      <c r="AI5" s="93"/>
      <c r="AJ5" s="93"/>
      <c r="AK5" s="94"/>
      <c r="AL5" s="92"/>
      <c r="AM5" s="93"/>
      <c r="AN5" s="93"/>
      <c r="AO5" s="93"/>
      <c r="AP5" s="92"/>
      <c r="AQ5" s="93"/>
      <c r="AR5" s="93"/>
      <c r="AS5" s="94"/>
      <c r="AT5" s="92"/>
      <c r="AU5" s="93"/>
      <c r="AV5" s="93"/>
      <c r="AW5" s="93"/>
      <c r="AX5" s="94"/>
      <c r="AY5" s="92"/>
      <c r="AZ5" s="93"/>
      <c r="BA5" s="93"/>
      <c r="BB5" s="94"/>
      <c r="BC5" s="92"/>
      <c r="BD5" s="93"/>
      <c r="BE5" s="93"/>
      <c r="BF5" s="93"/>
    </row>
    <row r="6" spans="1:59" x14ac:dyDescent="0.2">
      <c r="A6" s="91" t="s">
        <v>2</v>
      </c>
      <c r="B6" s="91"/>
      <c r="C6" s="91"/>
      <c r="D6" s="91"/>
      <c r="F6" s="27" t="s">
        <v>98</v>
      </c>
      <c r="G6" s="28" t="s">
        <v>99</v>
      </c>
      <c r="H6" s="27" t="s">
        <v>100</v>
      </c>
      <c r="I6" s="28" t="s">
        <v>101</v>
      </c>
      <c r="J6" s="29" t="s">
        <v>102</v>
      </c>
      <c r="K6" s="28" t="s">
        <v>98</v>
      </c>
      <c r="L6" s="27" t="s">
        <v>99</v>
      </c>
      <c r="M6" s="28" t="s">
        <v>100</v>
      </c>
      <c r="N6" s="30" t="s">
        <v>101</v>
      </c>
      <c r="O6" s="28" t="s">
        <v>98</v>
      </c>
      <c r="P6" s="27" t="s">
        <v>99</v>
      </c>
      <c r="Q6" s="28" t="s">
        <v>100</v>
      </c>
      <c r="R6" s="30" t="s">
        <v>101</v>
      </c>
      <c r="S6" s="28" t="s">
        <v>98</v>
      </c>
      <c r="T6" s="27" t="s">
        <v>99</v>
      </c>
      <c r="U6" s="28" t="s">
        <v>100</v>
      </c>
      <c r="V6" s="30" t="s">
        <v>101</v>
      </c>
      <c r="W6" s="28" t="s">
        <v>98</v>
      </c>
      <c r="X6" s="27" t="s">
        <v>99</v>
      </c>
      <c r="Y6" s="28" t="s">
        <v>100</v>
      </c>
      <c r="Z6" s="27" t="s">
        <v>101</v>
      </c>
      <c r="AA6" s="31" t="s">
        <v>102</v>
      </c>
      <c r="AB6" s="27" t="s">
        <v>98</v>
      </c>
      <c r="AC6" s="28" t="s">
        <v>99</v>
      </c>
      <c r="AD6" s="27" t="s">
        <v>100</v>
      </c>
      <c r="AE6" s="28" t="s">
        <v>101</v>
      </c>
      <c r="AG6" s="27" t="s">
        <v>98</v>
      </c>
      <c r="AH6" s="28" t="s">
        <v>99</v>
      </c>
      <c r="AI6" s="27" t="s">
        <v>100</v>
      </c>
      <c r="AJ6" s="28" t="s">
        <v>101</v>
      </c>
      <c r="AK6" s="45" t="s">
        <v>102</v>
      </c>
      <c r="AL6" s="42" t="s">
        <v>98</v>
      </c>
      <c r="AM6" s="27" t="s">
        <v>99</v>
      </c>
      <c r="AN6" s="42" t="s">
        <v>100</v>
      </c>
      <c r="AO6" s="45" t="s">
        <v>101</v>
      </c>
      <c r="AP6" s="28" t="s">
        <v>98</v>
      </c>
      <c r="AQ6" s="27" t="s">
        <v>99</v>
      </c>
      <c r="AR6" s="28" t="s">
        <v>100</v>
      </c>
      <c r="AS6" s="45" t="s">
        <v>101</v>
      </c>
      <c r="AT6" s="28" t="s">
        <v>98</v>
      </c>
      <c r="AU6" s="27" t="s">
        <v>99</v>
      </c>
      <c r="AV6" s="28" t="s">
        <v>100</v>
      </c>
      <c r="AW6" s="27" t="s">
        <v>101</v>
      </c>
      <c r="AX6" s="46" t="s">
        <v>102</v>
      </c>
      <c r="AY6" s="27" t="s">
        <v>98</v>
      </c>
      <c r="AZ6" s="28" t="s">
        <v>99</v>
      </c>
      <c r="BA6" s="27" t="s">
        <v>100</v>
      </c>
      <c r="BB6" s="46" t="s">
        <v>101</v>
      </c>
      <c r="BC6" s="27" t="s">
        <v>98</v>
      </c>
      <c r="BD6" s="28" t="s">
        <v>99</v>
      </c>
      <c r="BE6" s="27" t="s">
        <v>100</v>
      </c>
      <c r="BF6" s="28" t="s">
        <v>101</v>
      </c>
    </row>
    <row r="7" spans="1:59" x14ac:dyDescent="0.2">
      <c r="A7" s="3" t="str">
        <f>ACCIONES!$L$3</f>
        <v>Regalo de Fuet a los 20 primeras compas de 20€</v>
      </c>
      <c r="B7" s="3"/>
      <c r="C7" s="3"/>
      <c r="D7" s="3"/>
      <c r="E7" s="17">
        <f>SUM(BG7,BG24,BG41,BG58,BG75,BG92,BG109)</f>
        <v>14</v>
      </c>
      <c r="F7" s="5"/>
      <c r="G7" s="5"/>
      <c r="H7" s="5"/>
      <c r="I7" s="5"/>
      <c r="J7" s="39"/>
      <c r="K7" s="5"/>
      <c r="L7" s="5"/>
      <c r="M7" s="5"/>
      <c r="N7" s="39"/>
      <c r="O7" s="39"/>
      <c r="P7" s="5">
        <v>1</v>
      </c>
      <c r="Q7" s="5">
        <v>1</v>
      </c>
      <c r="R7" s="5"/>
      <c r="S7" s="5"/>
      <c r="T7" s="5"/>
      <c r="U7" s="5"/>
      <c r="V7" s="39"/>
      <c r="W7" s="5"/>
      <c r="X7" s="5"/>
      <c r="Y7" s="5"/>
      <c r="Z7" s="5"/>
      <c r="AA7" s="39"/>
      <c r="AB7" s="5"/>
      <c r="AC7" s="5"/>
      <c r="AD7" s="5"/>
      <c r="AE7" s="5"/>
      <c r="AF7" s="2"/>
      <c r="AG7" s="5"/>
      <c r="AH7" s="5"/>
      <c r="AI7" s="5"/>
      <c r="AJ7" s="5"/>
      <c r="AK7" s="39"/>
      <c r="AL7" s="5"/>
      <c r="AM7" s="5"/>
      <c r="AN7" s="5"/>
      <c r="AO7" s="39"/>
      <c r="AP7" s="5"/>
      <c r="AQ7" s="5"/>
      <c r="AR7" s="5"/>
      <c r="AS7" s="39"/>
      <c r="AT7" s="5"/>
      <c r="AU7" s="5"/>
      <c r="AV7" s="5"/>
      <c r="AW7" s="5"/>
      <c r="AX7" s="39"/>
      <c r="AY7" s="5"/>
      <c r="AZ7" s="5"/>
      <c r="BA7" s="5"/>
      <c r="BB7" s="39"/>
      <c r="BC7" s="5"/>
      <c r="BD7" s="5"/>
      <c r="BE7" s="5"/>
      <c r="BF7" s="5"/>
      <c r="BG7" s="9">
        <f t="shared" ref="BG7:BG15" si="0">COUNTIF(F7:BF7, 1)</f>
        <v>2</v>
      </c>
    </row>
    <row r="8" spans="1:59" x14ac:dyDescent="0.2">
      <c r="A8" s="3" t="str">
        <f>ACCIONES!$L$4</f>
        <v>Regalo de PRIMAVERA: camiseta por compra de 100€</v>
      </c>
      <c r="B8" s="4"/>
      <c r="C8" s="4"/>
      <c r="D8" s="4"/>
      <c r="E8" s="17">
        <f t="shared" ref="E8:E16" si="1">SUM(BG8,BG25,BG42,BG59,BG76,BG93,BG110)</f>
        <v>14</v>
      </c>
      <c r="F8" s="5"/>
      <c r="G8" s="5"/>
      <c r="H8" s="5"/>
      <c r="I8" s="5"/>
      <c r="J8" s="35"/>
      <c r="K8" s="5"/>
      <c r="L8" s="5"/>
      <c r="M8" s="5"/>
      <c r="N8" s="35"/>
      <c r="O8" s="5"/>
      <c r="P8" s="5"/>
      <c r="Q8" s="5"/>
      <c r="R8" s="35"/>
      <c r="S8" s="5"/>
      <c r="T8" s="5"/>
      <c r="U8" s="5">
        <v>1</v>
      </c>
      <c r="V8" s="5">
        <v>1</v>
      </c>
      <c r="W8" s="35"/>
      <c r="X8" s="24"/>
      <c r="Y8" s="24"/>
      <c r="Z8" s="24"/>
      <c r="AA8" s="36"/>
      <c r="AB8" s="24"/>
      <c r="AC8" s="24"/>
      <c r="AD8" s="24"/>
      <c r="AE8" s="24"/>
      <c r="AF8" s="2"/>
      <c r="AG8" s="5"/>
      <c r="AH8" s="5"/>
      <c r="AI8" s="5"/>
      <c r="AJ8" s="5"/>
      <c r="AK8" s="35"/>
      <c r="AL8" s="5"/>
      <c r="AM8" s="5"/>
      <c r="AN8" s="5"/>
      <c r="AO8" s="39"/>
      <c r="AP8" s="5"/>
      <c r="AQ8" s="5"/>
      <c r="AR8" s="5"/>
      <c r="AS8" s="35"/>
      <c r="AT8" s="5"/>
      <c r="AU8" s="5"/>
      <c r="AV8" s="5"/>
      <c r="AW8" s="5"/>
      <c r="AX8" s="35"/>
      <c r="AY8" s="5"/>
      <c r="AZ8" s="5"/>
      <c r="BA8" s="5"/>
      <c r="BB8" s="35"/>
      <c r="BC8" s="5"/>
      <c r="BD8" s="5"/>
      <c r="BE8" s="5"/>
      <c r="BF8" s="5"/>
      <c r="BG8" s="9">
        <f t="shared" si="0"/>
        <v>2</v>
      </c>
    </row>
    <row r="9" spans="1:59" x14ac:dyDescent="0.2">
      <c r="A9" s="3" t="str">
        <f>ACCIONES!$L$5</f>
        <v>Regalo de VERANO: 3 opciones a escoger por compra de 50€</v>
      </c>
      <c r="B9" s="4"/>
      <c r="C9" s="4"/>
      <c r="D9" s="4"/>
      <c r="E9" s="17">
        <f t="shared" si="1"/>
        <v>21</v>
      </c>
      <c r="F9" s="5"/>
      <c r="G9" s="5"/>
      <c r="H9" s="5"/>
      <c r="I9" s="5"/>
      <c r="J9" s="35"/>
      <c r="K9" s="5"/>
      <c r="L9" s="5"/>
      <c r="M9" s="5"/>
      <c r="N9" s="35"/>
      <c r="O9" s="5"/>
      <c r="P9" s="5"/>
      <c r="Q9" s="5"/>
      <c r="R9" s="35"/>
      <c r="S9" s="5"/>
      <c r="T9" s="5"/>
      <c r="U9" s="5"/>
      <c r="V9" s="5"/>
      <c r="W9" s="5"/>
      <c r="X9" s="52"/>
      <c r="Y9" s="52"/>
      <c r="Z9" s="52"/>
      <c r="AA9" s="53"/>
      <c r="AB9" s="52">
        <v>1</v>
      </c>
      <c r="AC9" s="52">
        <v>1</v>
      </c>
      <c r="AD9" s="52">
        <v>1</v>
      </c>
      <c r="AE9" s="52"/>
      <c r="AF9" s="2"/>
      <c r="AG9" s="5"/>
      <c r="AH9" s="5"/>
      <c r="AI9" s="5"/>
      <c r="AJ9" s="5"/>
      <c r="AK9" s="35"/>
      <c r="AL9" s="5"/>
      <c r="AM9" s="5"/>
      <c r="AN9" s="5"/>
      <c r="AO9" s="39"/>
      <c r="AP9" s="5"/>
      <c r="AQ9" s="5"/>
      <c r="AR9" s="5"/>
      <c r="AS9" s="35"/>
      <c r="AT9" s="5"/>
      <c r="AU9" s="5"/>
      <c r="AV9" s="5"/>
      <c r="AW9" s="5"/>
      <c r="AX9" s="35"/>
      <c r="AY9" s="5"/>
      <c r="AZ9" s="5"/>
      <c r="BA9" s="5"/>
      <c r="BB9" s="35"/>
      <c r="BC9" s="5"/>
      <c r="BD9" s="5"/>
      <c r="BE9" s="5"/>
      <c r="BF9" s="5"/>
      <c r="BG9" s="9">
        <f t="shared" si="0"/>
        <v>3</v>
      </c>
    </row>
    <row r="10" spans="1:59" x14ac:dyDescent="0.2">
      <c r="A10" s="3" t="str">
        <f>ACCIONES!$L$6</f>
        <v>Regalo de OTOÑO: ropa por compra de 100€</v>
      </c>
      <c r="B10" s="4"/>
      <c r="C10" s="4"/>
      <c r="D10" s="4"/>
      <c r="E10" s="17">
        <f t="shared" si="1"/>
        <v>35</v>
      </c>
      <c r="F10" s="5"/>
      <c r="G10" s="5"/>
      <c r="H10" s="5"/>
      <c r="I10" s="5"/>
      <c r="J10" s="35"/>
      <c r="K10" s="5"/>
      <c r="L10" s="5"/>
      <c r="M10" s="5"/>
      <c r="N10" s="35"/>
      <c r="O10" s="5"/>
      <c r="P10" s="5"/>
      <c r="Q10" s="5"/>
      <c r="R10" s="35"/>
      <c r="S10" s="5"/>
      <c r="T10" s="5"/>
      <c r="U10" s="5"/>
      <c r="V10" s="35"/>
      <c r="W10" s="5"/>
      <c r="X10" s="26"/>
      <c r="Y10" s="26"/>
      <c r="Z10" s="26"/>
      <c r="AA10" s="40"/>
      <c r="AB10" s="26"/>
      <c r="AC10" s="26"/>
      <c r="AD10" s="26"/>
      <c r="AE10" s="26"/>
      <c r="AF10" s="2"/>
      <c r="AG10" s="26"/>
      <c r="AH10" s="24"/>
      <c r="AI10" s="24"/>
      <c r="AJ10" s="24"/>
      <c r="AK10" s="36"/>
      <c r="AL10" s="24"/>
      <c r="AM10" s="24"/>
      <c r="AN10" s="24"/>
      <c r="AO10" s="39"/>
      <c r="AP10" s="24"/>
      <c r="AQ10" s="24"/>
      <c r="AR10" s="24"/>
      <c r="AS10" s="36"/>
      <c r="AT10" s="5">
        <v>1</v>
      </c>
      <c r="AU10" s="5">
        <v>1</v>
      </c>
      <c r="AV10" s="5">
        <v>1</v>
      </c>
      <c r="AW10" s="5">
        <v>1</v>
      </c>
      <c r="AX10" s="35">
        <v>1</v>
      </c>
      <c r="AY10" s="5"/>
      <c r="AZ10" s="5"/>
      <c r="BA10" s="24"/>
      <c r="BB10" s="36"/>
      <c r="BC10" s="24"/>
      <c r="BD10" s="24"/>
      <c r="BE10" s="24"/>
      <c r="BF10" s="24"/>
      <c r="BG10" s="9">
        <f t="shared" si="0"/>
        <v>5</v>
      </c>
    </row>
    <row r="11" spans="1:59" x14ac:dyDescent="0.2">
      <c r="A11" s="3" t="str">
        <f>ACCIONES!$L$7</f>
        <v>Almuerzo técnico de formación</v>
      </c>
      <c r="B11" s="4"/>
      <c r="C11" s="4"/>
      <c r="D11" s="4"/>
      <c r="E11" s="17">
        <f t="shared" si="1"/>
        <v>0</v>
      </c>
      <c r="F11" s="5"/>
      <c r="G11" s="5"/>
      <c r="H11" s="5"/>
      <c r="I11" s="5"/>
      <c r="J11" s="35"/>
      <c r="K11" s="5"/>
      <c r="L11" s="5"/>
      <c r="M11" s="5"/>
      <c r="N11" s="35"/>
      <c r="O11" s="5"/>
      <c r="P11" s="5"/>
      <c r="Q11" s="5"/>
      <c r="R11" s="35"/>
      <c r="S11" s="5"/>
      <c r="T11" s="5"/>
      <c r="U11" s="5"/>
      <c r="V11" s="35"/>
      <c r="W11" s="5"/>
      <c r="X11" s="25"/>
      <c r="Y11" s="25"/>
      <c r="Z11" s="25"/>
      <c r="AA11" s="38"/>
      <c r="AB11" s="25"/>
      <c r="AC11" s="25"/>
      <c r="AD11" s="25"/>
      <c r="AE11" s="25"/>
      <c r="AF11" s="2"/>
      <c r="AG11" s="5"/>
      <c r="AH11" s="5"/>
      <c r="AI11" s="5"/>
      <c r="AJ11" s="5"/>
      <c r="AK11" s="35"/>
      <c r="AL11" s="5"/>
      <c r="AM11" s="5"/>
      <c r="AN11" s="5"/>
      <c r="AO11" s="39"/>
      <c r="AP11" s="5"/>
      <c r="AQ11" s="5"/>
      <c r="AR11" s="5"/>
      <c r="AS11" s="35"/>
      <c r="AT11" s="5"/>
      <c r="AU11" s="5"/>
      <c r="AV11" s="5"/>
      <c r="AW11" s="5"/>
      <c r="AX11" s="35"/>
      <c r="AY11" s="5"/>
      <c r="AZ11" s="5"/>
      <c r="BA11" s="5"/>
      <c r="BB11" s="35"/>
      <c r="BC11" s="5"/>
      <c r="BD11" s="5"/>
      <c r="BE11" s="5"/>
      <c r="BF11" s="5"/>
      <c r="BG11" s="9">
        <f t="shared" si="0"/>
        <v>0</v>
      </c>
    </row>
    <row r="12" spans="1:59" x14ac:dyDescent="0.2">
      <c r="A12" s="3" t="str">
        <f>ACCIONES!$L$8</f>
        <v>Jornada de producto en tienda con almuerzo</v>
      </c>
      <c r="B12" s="4"/>
      <c r="C12" s="4"/>
      <c r="D12" s="4"/>
      <c r="E12" s="17">
        <f t="shared" si="1"/>
        <v>0</v>
      </c>
      <c r="F12" s="5"/>
      <c r="G12" s="5"/>
      <c r="H12" s="5"/>
      <c r="I12" s="5"/>
      <c r="J12" s="35"/>
      <c r="K12" s="5"/>
      <c r="L12" s="5"/>
      <c r="M12" s="5"/>
      <c r="N12" s="35"/>
      <c r="O12" s="5"/>
      <c r="P12" s="5"/>
      <c r="Q12" s="5"/>
      <c r="R12" s="35"/>
      <c r="S12" s="5"/>
      <c r="T12" s="5"/>
      <c r="U12" s="5"/>
      <c r="V12" s="35"/>
      <c r="W12" s="5"/>
      <c r="X12" s="23"/>
      <c r="Y12" s="23"/>
      <c r="Z12" s="23"/>
      <c r="AA12" s="41"/>
      <c r="AB12" s="23"/>
      <c r="AC12" s="23"/>
      <c r="AD12" s="23"/>
      <c r="AE12" s="23"/>
      <c r="AF12" s="2"/>
      <c r="AG12" s="5"/>
      <c r="AH12" s="5"/>
      <c r="AI12" s="5"/>
      <c r="AJ12" s="5"/>
      <c r="AK12" s="35"/>
      <c r="AL12" s="5"/>
      <c r="AM12" s="5"/>
      <c r="AN12" s="5"/>
      <c r="AO12" s="39"/>
      <c r="AP12" s="5"/>
      <c r="AQ12" s="5"/>
      <c r="AR12" s="5"/>
      <c r="AS12" s="35"/>
      <c r="AT12" s="5"/>
      <c r="AU12" s="5"/>
      <c r="AV12" s="5"/>
      <c r="AW12" s="5"/>
      <c r="AX12" s="35"/>
      <c r="AY12" s="5"/>
      <c r="AZ12" s="5"/>
      <c r="BA12" s="5"/>
      <c r="BB12" s="35"/>
      <c r="BC12" s="5"/>
      <c r="BD12" s="5"/>
      <c r="BE12" s="5"/>
      <c r="BF12" s="5"/>
      <c r="BG12" s="9">
        <f t="shared" si="0"/>
        <v>0</v>
      </c>
    </row>
    <row r="13" spans="1:59" x14ac:dyDescent="0.2">
      <c r="A13" s="3" t="str">
        <f>ACCIONES!$L$9</f>
        <v>Desayuno en el punto de venta</v>
      </c>
      <c r="B13" s="4"/>
      <c r="C13" s="4"/>
      <c r="D13" s="4"/>
      <c r="E13" s="17">
        <f t="shared" si="1"/>
        <v>0</v>
      </c>
      <c r="F13" s="5"/>
      <c r="G13" s="5"/>
      <c r="H13" s="5"/>
      <c r="I13" s="5"/>
      <c r="J13" s="35"/>
      <c r="K13" s="5"/>
      <c r="L13" s="5"/>
      <c r="M13" s="5"/>
      <c r="N13" s="35"/>
      <c r="O13" s="5"/>
      <c r="P13" s="5"/>
      <c r="Q13" s="5"/>
      <c r="R13" s="35"/>
      <c r="S13" s="5"/>
      <c r="T13" s="5"/>
      <c r="U13" s="5"/>
      <c r="V13" s="35"/>
      <c r="W13" s="5"/>
      <c r="X13" s="25"/>
      <c r="Y13" s="25"/>
      <c r="Z13" s="25"/>
      <c r="AA13" s="38"/>
      <c r="AB13" s="25"/>
      <c r="AC13" s="25"/>
      <c r="AD13" s="25"/>
      <c r="AE13" s="25"/>
      <c r="AF13" s="2"/>
      <c r="AG13" s="5"/>
      <c r="AH13" s="5"/>
      <c r="AI13" s="5"/>
      <c r="AJ13" s="5"/>
      <c r="AK13" s="35"/>
      <c r="AL13" s="5"/>
      <c r="AM13" s="5"/>
      <c r="AN13" s="5"/>
      <c r="AO13" s="39"/>
      <c r="AP13" s="5"/>
      <c r="AQ13" s="5"/>
      <c r="AR13" s="5"/>
      <c r="AS13" s="35"/>
      <c r="AT13" s="5"/>
      <c r="AU13" s="5"/>
      <c r="AV13" s="5"/>
      <c r="AW13" s="5"/>
      <c r="AX13" s="35"/>
      <c r="AY13" s="5"/>
      <c r="AZ13" s="5"/>
      <c r="BA13" s="5"/>
      <c r="BB13" s="35"/>
      <c r="BC13" s="5"/>
      <c r="BD13" s="5"/>
      <c r="BE13" s="5"/>
      <c r="BF13" s="5"/>
      <c r="BG13" s="9">
        <f t="shared" si="0"/>
        <v>0</v>
      </c>
    </row>
    <row r="14" spans="1:59" x14ac:dyDescent="0.2">
      <c r="A14" s="3" t="str">
        <f>ACCIONES!$L$10</f>
        <v>Día especial de tienda</v>
      </c>
      <c r="B14" s="4"/>
      <c r="C14" s="4"/>
      <c r="D14" s="4"/>
      <c r="E14" s="17">
        <f t="shared" si="1"/>
        <v>0</v>
      </c>
      <c r="F14" s="5"/>
      <c r="G14" s="5"/>
      <c r="H14" s="5"/>
      <c r="I14" s="5"/>
      <c r="J14" s="35"/>
      <c r="K14" s="5"/>
      <c r="L14" s="5"/>
      <c r="M14" s="5"/>
      <c r="N14" s="35"/>
      <c r="O14" s="5"/>
      <c r="P14" s="5"/>
      <c r="Q14" s="5"/>
      <c r="R14" s="35"/>
      <c r="S14" s="5"/>
      <c r="T14" s="5"/>
      <c r="U14" s="5"/>
      <c r="V14" s="35"/>
      <c r="W14" s="5"/>
      <c r="X14" s="23"/>
      <c r="Y14" s="23"/>
      <c r="Z14" s="23"/>
      <c r="AA14" s="41"/>
      <c r="AB14" s="23"/>
      <c r="AC14" s="23"/>
      <c r="AD14" s="23"/>
      <c r="AE14" s="23"/>
      <c r="AF14" s="2"/>
      <c r="AG14" s="5"/>
      <c r="AH14" s="5"/>
      <c r="AI14" s="5"/>
      <c r="AJ14" s="5"/>
      <c r="AK14" s="35"/>
      <c r="AL14" s="5"/>
      <c r="AM14" s="5"/>
      <c r="AN14" s="5"/>
      <c r="AO14" s="39"/>
      <c r="AP14" s="5"/>
      <c r="AQ14" s="5"/>
      <c r="AR14" s="5"/>
      <c r="AS14" s="35"/>
      <c r="AT14" s="5"/>
      <c r="AU14" s="5"/>
      <c r="AV14" s="5"/>
      <c r="AW14" s="5"/>
      <c r="AX14" s="35"/>
      <c r="AY14" s="5"/>
      <c r="AZ14" s="5"/>
      <c r="BA14" s="5"/>
      <c r="BB14" s="35"/>
      <c r="BC14" s="5"/>
      <c r="BD14" s="5"/>
      <c r="BE14" s="5"/>
      <c r="BF14" s="5"/>
      <c r="BG14" s="9">
        <f t="shared" si="0"/>
        <v>0</v>
      </c>
    </row>
    <row r="15" spans="1:59" x14ac:dyDescent="0.2">
      <c r="A15" s="3" t="str">
        <f>ACCIONES!$L$11</f>
        <v>Sorteo en tienda de Prenda/Artículo</v>
      </c>
      <c r="B15" s="4"/>
      <c r="C15" s="4"/>
      <c r="D15" s="4"/>
      <c r="E15" s="17">
        <f t="shared" si="1"/>
        <v>0</v>
      </c>
      <c r="F15" s="5"/>
      <c r="G15" s="5"/>
      <c r="H15" s="5"/>
      <c r="I15" s="5"/>
      <c r="J15" s="35"/>
      <c r="K15" s="5"/>
      <c r="L15" s="5"/>
      <c r="M15" s="5"/>
      <c r="N15" s="35"/>
      <c r="O15" s="5"/>
      <c r="P15" s="5"/>
      <c r="Q15" s="5"/>
      <c r="R15" s="35"/>
      <c r="S15" s="5"/>
      <c r="T15" s="5"/>
      <c r="U15" s="5"/>
      <c r="V15" s="35"/>
      <c r="W15" s="5"/>
      <c r="X15" s="23"/>
      <c r="Y15" s="23"/>
      <c r="Z15" s="23"/>
      <c r="AA15" s="41"/>
      <c r="AB15" s="23"/>
      <c r="AC15" s="23"/>
      <c r="AD15" s="23"/>
      <c r="AE15" s="23"/>
      <c r="AF15" s="2"/>
      <c r="AG15" s="5"/>
      <c r="AH15" s="5"/>
      <c r="AI15" s="5"/>
      <c r="AJ15" s="5"/>
      <c r="AK15" s="35"/>
      <c r="AL15" s="5"/>
      <c r="AM15" s="5"/>
      <c r="AN15" s="5"/>
      <c r="AO15" s="39"/>
      <c r="AP15" s="5"/>
      <c r="AQ15" s="5"/>
      <c r="AR15" s="5"/>
      <c r="AS15" s="35"/>
      <c r="AT15" s="5"/>
      <c r="AU15" s="5"/>
      <c r="AV15" s="5"/>
      <c r="AW15" s="5"/>
      <c r="AX15" s="35"/>
      <c r="AY15" s="5"/>
      <c r="AZ15" s="5"/>
      <c r="BA15" s="5"/>
      <c r="BB15" s="35"/>
      <c r="BC15" s="5"/>
      <c r="BD15" s="5"/>
      <c r="BE15" s="5"/>
      <c r="BF15" s="5"/>
      <c r="BG15" s="9">
        <f t="shared" si="0"/>
        <v>0</v>
      </c>
    </row>
    <row r="16" spans="1:59" x14ac:dyDescent="0.2">
      <c r="A16" s="3" t="str">
        <f>ACCIONES!$L$12</f>
        <v>Obsequio de ropa hasta fins de existencias</v>
      </c>
      <c r="B16" s="4"/>
      <c r="C16" s="4"/>
      <c r="D16" s="4"/>
      <c r="E16" s="17">
        <f t="shared" si="1"/>
        <v>0</v>
      </c>
      <c r="F16" s="5"/>
      <c r="G16" s="5"/>
      <c r="H16" s="5"/>
      <c r="I16" s="5"/>
      <c r="J16" s="35"/>
      <c r="K16" s="5"/>
      <c r="L16" s="5"/>
      <c r="M16" s="5"/>
      <c r="N16" s="35"/>
      <c r="O16" s="5"/>
      <c r="P16" s="5"/>
      <c r="Q16" s="5"/>
      <c r="R16" s="35"/>
      <c r="S16" s="5"/>
      <c r="T16" s="5"/>
      <c r="U16" s="5"/>
      <c r="V16" s="35"/>
      <c r="W16" s="5"/>
      <c r="X16" s="23"/>
      <c r="Y16" s="23"/>
      <c r="Z16" s="23"/>
      <c r="AA16" s="41"/>
      <c r="AB16" s="23"/>
      <c r="AC16" s="23"/>
      <c r="AD16" s="23"/>
      <c r="AE16" s="23"/>
      <c r="AF16" s="2"/>
      <c r="AG16" s="5"/>
      <c r="AH16" s="5"/>
      <c r="AI16" s="5"/>
      <c r="AJ16" s="5"/>
      <c r="AK16" s="35"/>
      <c r="AL16" s="5"/>
      <c r="AM16" s="5"/>
      <c r="AN16" s="5"/>
      <c r="AO16" s="39"/>
      <c r="AP16" s="5"/>
      <c r="AQ16" s="5"/>
      <c r="AR16" s="5"/>
      <c r="AS16" s="35"/>
      <c r="AT16" s="5"/>
      <c r="AU16" s="5"/>
      <c r="AV16" s="5"/>
      <c r="AW16" s="5"/>
      <c r="AX16" s="35"/>
      <c r="AY16" s="5"/>
      <c r="AZ16" s="5"/>
      <c r="BA16" s="5"/>
      <c r="BB16" s="35"/>
      <c r="BC16" s="5"/>
      <c r="BD16" s="5"/>
      <c r="BE16" s="5"/>
      <c r="BF16" s="5"/>
      <c r="BG16" s="9">
        <f t="shared" ref="BG16" si="2">COUNTIF(F16:BF16, 1)</f>
        <v>0</v>
      </c>
    </row>
    <row r="19" spans="1:59" ht="8" customHeight="1" x14ac:dyDescent="0.2"/>
    <row r="20" spans="1:59" x14ac:dyDescent="0.2">
      <c r="A20" s="1" t="s">
        <v>84</v>
      </c>
      <c r="B20" s="95" t="s">
        <v>3</v>
      </c>
      <c r="C20" s="95"/>
    </row>
    <row r="21" spans="1:59" x14ac:dyDescent="0.2">
      <c r="A21" s="1" t="s">
        <v>85</v>
      </c>
      <c r="B21" s="96" t="s">
        <v>18</v>
      </c>
      <c r="C21" s="96"/>
      <c r="F21" s="93" t="s">
        <v>86</v>
      </c>
      <c r="G21" s="93"/>
      <c r="H21" s="93"/>
      <c r="I21" s="93"/>
      <c r="J21" s="94"/>
      <c r="K21" s="92" t="s">
        <v>87</v>
      </c>
      <c r="L21" s="93"/>
      <c r="M21" s="93"/>
      <c r="N21" s="94"/>
      <c r="O21" s="92" t="s">
        <v>88</v>
      </c>
      <c r="P21" s="93"/>
      <c r="Q21" s="93"/>
      <c r="R21" s="94"/>
      <c r="S21" s="92" t="s">
        <v>89</v>
      </c>
      <c r="T21" s="93"/>
      <c r="U21" s="93"/>
      <c r="V21" s="94"/>
      <c r="W21" s="92" t="s">
        <v>90</v>
      </c>
      <c r="X21" s="93"/>
      <c r="Y21" s="93"/>
      <c r="Z21" s="93"/>
      <c r="AA21" s="94"/>
      <c r="AB21" s="92" t="s">
        <v>91</v>
      </c>
      <c r="AC21" s="93"/>
      <c r="AD21" s="93"/>
      <c r="AE21" s="93"/>
      <c r="AG21" s="93" t="s">
        <v>92</v>
      </c>
      <c r="AH21" s="93"/>
      <c r="AI21" s="93"/>
      <c r="AJ21" s="93"/>
      <c r="AK21" s="94"/>
      <c r="AL21" s="92" t="s">
        <v>93</v>
      </c>
      <c r="AM21" s="93"/>
      <c r="AN21" s="93"/>
      <c r="AO21" s="93"/>
      <c r="AP21" s="92" t="s">
        <v>94</v>
      </c>
      <c r="AQ21" s="93"/>
      <c r="AR21" s="93"/>
      <c r="AS21" s="94"/>
      <c r="AT21" s="92" t="s">
        <v>95</v>
      </c>
      <c r="AU21" s="93"/>
      <c r="AV21" s="93"/>
      <c r="AW21" s="93"/>
      <c r="AX21" s="94"/>
      <c r="AY21" s="92" t="s">
        <v>96</v>
      </c>
      <c r="AZ21" s="93"/>
      <c r="BA21" s="93"/>
      <c r="BB21" s="94"/>
      <c r="BC21" s="92" t="s">
        <v>97</v>
      </c>
      <c r="BD21" s="93"/>
      <c r="BE21" s="93"/>
      <c r="BF21" s="93"/>
    </row>
    <row r="22" spans="1:59" ht="8" customHeight="1" x14ac:dyDescent="0.2">
      <c r="F22" s="93"/>
      <c r="G22" s="93"/>
      <c r="H22" s="93"/>
      <c r="I22" s="93"/>
      <c r="J22" s="94"/>
      <c r="K22" s="92"/>
      <c r="L22" s="93"/>
      <c r="M22" s="93"/>
      <c r="N22" s="94"/>
      <c r="O22" s="92"/>
      <c r="P22" s="93"/>
      <c r="Q22" s="93"/>
      <c r="R22" s="94"/>
      <c r="S22" s="92"/>
      <c r="T22" s="93"/>
      <c r="U22" s="93"/>
      <c r="V22" s="94"/>
      <c r="W22" s="92"/>
      <c r="X22" s="93"/>
      <c r="Y22" s="93"/>
      <c r="Z22" s="93"/>
      <c r="AA22" s="94"/>
      <c r="AB22" s="92"/>
      <c r="AC22" s="93"/>
      <c r="AD22" s="93"/>
      <c r="AE22" s="93"/>
      <c r="AG22" s="93"/>
      <c r="AH22" s="93"/>
      <c r="AI22" s="93"/>
      <c r="AJ22" s="93"/>
      <c r="AK22" s="94"/>
      <c r="AL22" s="92"/>
      <c r="AM22" s="93"/>
      <c r="AN22" s="93"/>
      <c r="AO22" s="93"/>
      <c r="AP22" s="92"/>
      <c r="AQ22" s="93"/>
      <c r="AR22" s="93"/>
      <c r="AS22" s="94"/>
      <c r="AT22" s="92"/>
      <c r="AU22" s="93"/>
      <c r="AV22" s="93"/>
      <c r="AW22" s="93"/>
      <c r="AX22" s="94"/>
      <c r="AY22" s="92"/>
      <c r="AZ22" s="93"/>
      <c r="BA22" s="93"/>
      <c r="BB22" s="94"/>
      <c r="BC22" s="92"/>
      <c r="BD22" s="93"/>
      <c r="BE22" s="93"/>
      <c r="BF22" s="93"/>
    </row>
    <row r="23" spans="1:59" x14ac:dyDescent="0.2">
      <c r="A23" s="91" t="s">
        <v>2</v>
      </c>
      <c r="B23" s="91"/>
      <c r="C23" s="91"/>
      <c r="D23" s="91"/>
      <c r="F23" s="20" t="s">
        <v>98</v>
      </c>
      <c r="G23" s="6" t="s">
        <v>99</v>
      </c>
      <c r="H23" s="20" t="s">
        <v>100</v>
      </c>
      <c r="I23" s="6" t="s">
        <v>101</v>
      </c>
      <c r="J23" s="21" t="s">
        <v>102</v>
      </c>
      <c r="K23" s="6" t="s">
        <v>98</v>
      </c>
      <c r="L23" s="20" t="s">
        <v>99</v>
      </c>
      <c r="M23" s="6" t="s">
        <v>100</v>
      </c>
      <c r="N23" s="22" t="s">
        <v>101</v>
      </c>
      <c r="O23" s="6" t="s">
        <v>98</v>
      </c>
      <c r="P23" s="20" t="s">
        <v>99</v>
      </c>
      <c r="Q23" s="6" t="s">
        <v>100</v>
      </c>
      <c r="R23" s="22" t="s">
        <v>101</v>
      </c>
      <c r="S23" s="6" t="s">
        <v>98</v>
      </c>
      <c r="T23" s="20" t="s">
        <v>99</v>
      </c>
      <c r="U23" s="6" t="s">
        <v>100</v>
      </c>
      <c r="V23" s="22" t="s">
        <v>101</v>
      </c>
      <c r="W23" s="6" t="s">
        <v>98</v>
      </c>
      <c r="X23" s="20" t="s">
        <v>99</v>
      </c>
      <c r="Y23" s="6" t="s">
        <v>100</v>
      </c>
      <c r="Z23" s="20" t="s">
        <v>101</v>
      </c>
      <c r="AA23" s="7" t="s">
        <v>102</v>
      </c>
      <c r="AB23" s="20" t="s">
        <v>98</v>
      </c>
      <c r="AC23" s="6" t="s">
        <v>99</v>
      </c>
      <c r="AD23" s="20" t="s">
        <v>100</v>
      </c>
      <c r="AE23" s="6" t="s">
        <v>101</v>
      </c>
      <c r="AG23" s="20" t="s">
        <v>98</v>
      </c>
      <c r="AH23" s="6" t="s">
        <v>99</v>
      </c>
      <c r="AI23" s="20" t="s">
        <v>100</v>
      </c>
      <c r="AJ23" s="28" t="s">
        <v>101</v>
      </c>
      <c r="AK23" s="22" t="s">
        <v>102</v>
      </c>
      <c r="AL23" s="43" t="s">
        <v>98</v>
      </c>
      <c r="AM23" s="20" t="s">
        <v>99</v>
      </c>
      <c r="AN23" s="43" t="s">
        <v>100</v>
      </c>
      <c r="AO23" s="47" t="s">
        <v>101</v>
      </c>
      <c r="AP23" s="6" t="s">
        <v>98</v>
      </c>
      <c r="AQ23" s="20" t="s">
        <v>99</v>
      </c>
      <c r="AR23" s="6" t="s">
        <v>100</v>
      </c>
      <c r="AS23" s="22" t="s">
        <v>101</v>
      </c>
      <c r="AT23" s="6" t="s">
        <v>98</v>
      </c>
      <c r="AU23" s="20" t="s">
        <v>99</v>
      </c>
      <c r="AV23" s="6" t="s">
        <v>100</v>
      </c>
      <c r="AW23" s="20" t="s">
        <v>101</v>
      </c>
      <c r="AX23" s="7" t="s">
        <v>102</v>
      </c>
      <c r="AY23" s="20" t="s">
        <v>98</v>
      </c>
      <c r="AZ23" s="6" t="s">
        <v>99</v>
      </c>
      <c r="BA23" s="20" t="s">
        <v>100</v>
      </c>
      <c r="BB23" s="7" t="s">
        <v>101</v>
      </c>
      <c r="BC23" s="20" t="s">
        <v>98</v>
      </c>
      <c r="BD23" s="6" t="s">
        <v>99</v>
      </c>
      <c r="BE23" s="20" t="s">
        <v>100</v>
      </c>
      <c r="BF23" s="6" t="s">
        <v>101</v>
      </c>
    </row>
    <row r="24" spans="1:59" x14ac:dyDescent="0.2">
      <c r="A24" s="3" t="str">
        <f>ACCIONES!$L$3</f>
        <v>Regalo de Fuet a los 20 primeras compas de 20€</v>
      </c>
      <c r="B24" s="3"/>
      <c r="C24" s="3"/>
      <c r="D24" s="3"/>
      <c r="F24" s="5"/>
      <c r="G24" s="5"/>
      <c r="H24" s="5"/>
      <c r="I24" s="5"/>
      <c r="J24" s="34"/>
      <c r="K24" s="5"/>
      <c r="L24" s="5"/>
      <c r="M24" s="5"/>
      <c r="N24" s="36"/>
      <c r="O24" s="39"/>
      <c r="P24" s="5">
        <v>1</v>
      </c>
      <c r="Q24" s="5">
        <v>1</v>
      </c>
      <c r="R24" s="5"/>
      <c r="S24" s="5"/>
      <c r="T24" s="5"/>
      <c r="U24" s="5"/>
      <c r="V24" s="36"/>
      <c r="W24" s="5"/>
      <c r="X24" s="5"/>
      <c r="Y24" s="5"/>
      <c r="Z24" s="5"/>
      <c r="AA24" s="36"/>
      <c r="AB24" s="5"/>
      <c r="AC24" s="5"/>
      <c r="AD24" s="5"/>
      <c r="AE24" s="5"/>
      <c r="AG24" s="5"/>
      <c r="AH24" s="5"/>
      <c r="AI24" s="5"/>
      <c r="AJ24" s="5"/>
      <c r="AK24" s="36"/>
      <c r="AL24" s="5"/>
      <c r="AM24" s="5"/>
      <c r="AN24" s="5"/>
      <c r="AO24" s="36"/>
      <c r="AP24" s="5"/>
      <c r="AQ24" s="5"/>
      <c r="AR24" s="5"/>
      <c r="AS24" s="36"/>
      <c r="AT24" s="5"/>
      <c r="AU24" s="5"/>
      <c r="AV24" s="5"/>
      <c r="AW24" s="5"/>
      <c r="AX24" s="36"/>
      <c r="AY24" s="5"/>
      <c r="AZ24" s="5"/>
      <c r="BA24" s="5"/>
      <c r="BB24" s="36"/>
      <c r="BC24" s="5"/>
      <c r="BD24" s="5"/>
      <c r="BE24" s="5"/>
      <c r="BF24" s="5"/>
      <c r="BG24" s="9">
        <f t="shared" ref="BG24:BG32" si="3">COUNTIF(F24:BF24, 1)</f>
        <v>2</v>
      </c>
    </row>
    <row r="25" spans="1:59" x14ac:dyDescent="0.2">
      <c r="A25" s="3" t="str">
        <f>ACCIONES!$L$4</f>
        <v>Regalo de PRIMAVERA: camiseta por compra de 100€</v>
      </c>
      <c r="B25" s="4"/>
      <c r="C25" s="4"/>
      <c r="D25" s="4"/>
      <c r="F25" s="5"/>
      <c r="G25" s="5"/>
      <c r="H25" s="5"/>
      <c r="I25" s="5"/>
      <c r="J25" s="35"/>
      <c r="K25" s="5"/>
      <c r="L25" s="5"/>
      <c r="M25" s="5"/>
      <c r="N25" s="35"/>
      <c r="O25" s="5"/>
      <c r="P25" s="5"/>
      <c r="Q25" s="5"/>
      <c r="R25" s="35"/>
      <c r="S25" s="5"/>
      <c r="T25" s="5"/>
      <c r="U25" s="5">
        <v>1</v>
      </c>
      <c r="V25" s="5">
        <v>1</v>
      </c>
      <c r="W25" s="35"/>
      <c r="X25" s="5"/>
      <c r="Y25" s="5"/>
      <c r="Z25" s="5"/>
      <c r="AA25" s="35"/>
      <c r="AB25" s="5"/>
      <c r="AC25" s="5"/>
      <c r="AD25" s="5"/>
      <c r="AE25" s="5"/>
      <c r="AG25" s="5"/>
      <c r="AH25" s="5"/>
      <c r="AI25" s="5"/>
      <c r="AJ25" s="5"/>
      <c r="AK25" s="35"/>
      <c r="AL25" s="5"/>
      <c r="AM25" s="5"/>
      <c r="AN25" s="5"/>
      <c r="AO25" s="36"/>
      <c r="AP25" s="5"/>
      <c r="AQ25" s="5"/>
      <c r="AR25" s="5"/>
      <c r="AS25" s="35"/>
      <c r="AT25" s="5"/>
      <c r="AU25" s="5"/>
      <c r="AV25" s="5"/>
      <c r="AW25" s="5"/>
      <c r="AX25" s="35"/>
      <c r="AY25" s="5"/>
      <c r="AZ25" s="5"/>
      <c r="BA25" s="5"/>
      <c r="BB25" s="35"/>
      <c r="BC25" s="5"/>
      <c r="BD25" s="5"/>
      <c r="BE25" s="5"/>
      <c r="BF25" s="5"/>
      <c r="BG25" s="9">
        <f t="shared" si="3"/>
        <v>2</v>
      </c>
    </row>
    <row r="26" spans="1:59" x14ac:dyDescent="0.2">
      <c r="A26" s="3" t="str">
        <f>ACCIONES!$L$5</f>
        <v>Regalo de VERANO: 3 opciones a escoger por compra de 50€</v>
      </c>
      <c r="B26" s="4"/>
      <c r="C26" s="4"/>
      <c r="D26" s="4"/>
      <c r="F26" s="5"/>
      <c r="G26" s="5"/>
      <c r="H26" s="5"/>
      <c r="I26" s="5"/>
      <c r="J26" s="35"/>
      <c r="K26" s="5"/>
      <c r="L26" s="5"/>
      <c r="M26" s="5"/>
      <c r="N26" s="35"/>
      <c r="O26" s="5"/>
      <c r="P26" s="5"/>
      <c r="Q26" s="5"/>
      <c r="R26" s="35"/>
      <c r="S26" s="5"/>
      <c r="T26" s="5"/>
      <c r="U26" s="5"/>
      <c r="V26" s="5"/>
      <c r="W26" s="5"/>
      <c r="X26" s="5"/>
      <c r="Y26" s="5"/>
      <c r="Z26" s="5"/>
      <c r="AA26" s="35"/>
      <c r="AB26" s="5">
        <v>1</v>
      </c>
      <c r="AC26" s="5">
        <v>1</v>
      </c>
      <c r="AD26" s="5">
        <v>1</v>
      </c>
      <c r="AE26" s="9"/>
      <c r="AG26" s="5"/>
      <c r="AH26" s="5"/>
      <c r="AI26" s="5"/>
      <c r="AJ26" s="5"/>
      <c r="AK26" s="35"/>
      <c r="AL26" s="5"/>
      <c r="AM26" s="5"/>
      <c r="AN26" s="5"/>
      <c r="AO26" s="36"/>
      <c r="AP26" s="5"/>
      <c r="AQ26" s="5"/>
      <c r="AR26" s="5"/>
      <c r="AS26" s="5"/>
      <c r="AT26" s="5"/>
      <c r="AU26" s="5"/>
      <c r="AV26" s="5"/>
      <c r="AW26" s="5"/>
      <c r="AX26" s="35"/>
      <c r="AY26" s="5"/>
      <c r="AZ26" s="5"/>
      <c r="BA26" s="5"/>
      <c r="BB26" s="35"/>
      <c r="BC26" s="5"/>
      <c r="BD26" s="5"/>
      <c r="BE26" s="5"/>
      <c r="BF26" s="5"/>
      <c r="BG26" s="9">
        <f t="shared" si="3"/>
        <v>3</v>
      </c>
    </row>
    <row r="27" spans="1:59" x14ac:dyDescent="0.2">
      <c r="A27" s="3" t="str">
        <f>ACCIONES!$L$6</f>
        <v>Regalo de OTOÑO: ropa por compra de 100€</v>
      </c>
      <c r="B27" s="4"/>
      <c r="C27" s="4"/>
      <c r="D27" s="4"/>
      <c r="F27" s="5"/>
      <c r="G27" s="5"/>
      <c r="H27" s="5"/>
      <c r="I27" s="5"/>
      <c r="J27" s="35"/>
      <c r="K27" s="5"/>
      <c r="L27" s="5"/>
      <c r="M27" s="5"/>
      <c r="N27" s="35"/>
      <c r="O27" s="5"/>
      <c r="P27" s="5"/>
      <c r="Q27" s="5"/>
      <c r="R27" s="35"/>
      <c r="S27" s="5"/>
      <c r="T27" s="5"/>
      <c r="U27" s="5"/>
      <c r="V27" s="35"/>
      <c r="W27" s="5"/>
      <c r="X27" s="5"/>
      <c r="Y27" s="5"/>
      <c r="Z27" s="5"/>
      <c r="AA27" s="35"/>
      <c r="AB27" s="5"/>
      <c r="AC27" s="5"/>
      <c r="AD27" s="5"/>
      <c r="AE27" s="5"/>
      <c r="AF27" s="2"/>
      <c r="AG27" s="5"/>
      <c r="AH27" s="5"/>
      <c r="AI27" s="5"/>
      <c r="AJ27" s="5"/>
      <c r="AK27" s="35"/>
      <c r="AL27" s="5"/>
      <c r="AM27" s="5"/>
      <c r="AN27" s="5"/>
      <c r="AO27" s="36"/>
      <c r="AP27" s="5"/>
      <c r="AQ27" s="5"/>
      <c r="AR27" s="5"/>
      <c r="AS27" s="5"/>
      <c r="AT27" s="5">
        <v>1</v>
      </c>
      <c r="AU27" s="5">
        <v>1</v>
      </c>
      <c r="AV27" s="5">
        <v>1</v>
      </c>
      <c r="AW27" s="5">
        <v>1</v>
      </c>
      <c r="AX27" s="35">
        <v>1</v>
      </c>
      <c r="AY27" s="5"/>
      <c r="AZ27" s="5"/>
      <c r="BA27" s="5"/>
      <c r="BB27" s="35"/>
      <c r="BC27" s="5"/>
      <c r="BD27" s="5"/>
      <c r="BE27" s="5"/>
      <c r="BF27" s="5"/>
      <c r="BG27" s="9">
        <f t="shared" si="3"/>
        <v>5</v>
      </c>
    </row>
    <row r="28" spans="1:59" x14ac:dyDescent="0.2">
      <c r="A28" s="3" t="str">
        <f>ACCIONES!$L$7</f>
        <v>Almuerzo técnico de formación</v>
      </c>
      <c r="B28" s="4"/>
      <c r="C28" s="4"/>
      <c r="D28" s="4"/>
      <c r="F28" s="5"/>
      <c r="G28" s="5"/>
      <c r="H28" s="5"/>
      <c r="I28" s="5"/>
      <c r="J28" s="35"/>
      <c r="K28" s="5"/>
      <c r="L28" s="5"/>
      <c r="M28" s="5"/>
      <c r="N28" s="35"/>
      <c r="O28" s="5"/>
      <c r="P28" s="5"/>
      <c r="Q28" s="5"/>
      <c r="R28" s="35"/>
      <c r="S28" s="5"/>
      <c r="T28" s="5"/>
      <c r="U28" s="5"/>
      <c r="V28" s="35"/>
      <c r="W28" s="5"/>
      <c r="X28" s="5"/>
      <c r="Y28" s="5"/>
      <c r="Z28" s="5"/>
      <c r="AA28" s="35"/>
      <c r="AB28" s="5"/>
      <c r="AC28" s="5"/>
      <c r="AD28" s="5"/>
      <c r="AE28" s="5"/>
      <c r="AG28" s="5"/>
      <c r="AH28" s="5"/>
      <c r="AI28" s="5"/>
      <c r="AJ28" s="5"/>
      <c r="AK28" s="35"/>
      <c r="AL28" s="5"/>
      <c r="AM28" s="5"/>
      <c r="AN28" s="5"/>
      <c r="AO28" s="36"/>
      <c r="AP28" s="5"/>
      <c r="AQ28" s="5"/>
      <c r="AR28" s="5"/>
      <c r="AS28" s="35"/>
      <c r="AT28" s="5"/>
      <c r="AU28" s="5"/>
      <c r="AV28" s="5"/>
      <c r="AW28" s="5"/>
      <c r="AX28" s="35"/>
      <c r="AY28" s="5"/>
      <c r="AZ28" s="5"/>
      <c r="BA28" s="5"/>
      <c r="BB28" s="35"/>
      <c r="BC28" s="5"/>
      <c r="BD28" s="5"/>
      <c r="BE28" s="5"/>
      <c r="BF28" s="5"/>
      <c r="BG28" s="9">
        <f t="shared" si="3"/>
        <v>0</v>
      </c>
    </row>
    <row r="29" spans="1:59" x14ac:dyDescent="0.2">
      <c r="A29" s="3" t="str">
        <f>ACCIONES!$L$8</f>
        <v>Jornada de producto en tienda con almuerzo</v>
      </c>
      <c r="B29" s="4"/>
      <c r="C29" s="4"/>
      <c r="D29" s="4"/>
      <c r="F29" s="5"/>
      <c r="G29" s="5"/>
      <c r="H29" s="5"/>
      <c r="I29" s="5"/>
      <c r="J29" s="35"/>
      <c r="K29" s="5"/>
      <c r="L29" s="5"/>
      <c r="M29" s="5"/>
      <c r="N29" s="35"/>
      <c r="O29" s="5"/>
      <c r="P29" s="5"/>
      <c r="Q29" s="5"/>
      <c r="R29" s="35"/>
      <c r="S29" s="5"/>
      <c r="T29" s="5"/>
      <c r="U29" s="5"/>
      <c r="V29" s="35"/>
      <c r="W29" s="5"/>
      <c r="X29" s="5"/>
      <c r="Y29" s="5"/>
      <c r="Z29" s="5"/>
      <c r="AA29" s="35"/>
      <c r="AB29" s="5"/>
      <c r="AC29" s="5"/>
      <c r="AD29" s="5"/>
      <c r="AE29" s="5"/>
      <c r="AG29" s="5"/>
      <c r="AH29" s="5"/>
      <c r="AI29" s="5"/>
      <c r="AJ29" s="5"/>
      <c r="AK29" s="35"/>
      <c r="AL29" s="5"/>
      <c r="AM29" s="5"/>
      <c r="AN29" s="5"/>
      <c r="AO29" s="36"/>
      <c r="AP29" s="5"/>
      <c r="AQ29" s="5"/>
      <c r="AR29" s="5"/>
      <c r="AS29" s="35"/>
      <c r="AT29" s="5"/>
      <c r="AU29" s="5"/>
      <c r="AV29" s="5"/>
      <c r="AW29" s="5"/>
      <c r="AX29" s="35"/>
      <c r="AY29" s="5"/>
      <c r="AZ29" s="5"/>
      <c r="BA29" s="5"/>
      <c r="BB29" s="35"/>
      <c r="BC29" s="5"/>
      <c r="BD29" s="5"/>
      <c r="BE29" s="5"/>
      <c r="BF29" s="5"/>
      <c r="BG29" s="9">
        <f t="shared" si="3"/>
        <v>0</v>
      </c>
    </row>
    <row r="30" spans="1:59" x14ac:dyDescent="0.2">
      <c r="A30" s="3" t="str">
        <f>ACCIONES!$L$9</f>
        <v>Desayuno en el punto de venta</v>
      </c>
      <c r="B30" s="4"/>
      <c r="C30" s="4"/>
      <c r="D30" s="4"/>
      <c r="F30" s="5"/>
      <c r="G30" s="5"/>
      <c r="H30" s="5"/>
      <c r="I30" s="5"/>
      <c r="J30" s="35"/>
      <c r="K30" s="5"/>
      <c r="L30" s="5"/>
      <c r="M30" s="5"/>
      <c r="N30" s="35"/>
      <c r="O30" s="5"/>
      <c r="P30" s="5"/>
      <c r="Q30" s="5"/>
      <c r="R30" s="35"/>
      <c r="S30" s="5"/>
      <c r="T30" s="5"/>
      <c r="U30" s="5"/>
      <c r="V30" s="35"/>
      <c r="W30" s="5"/>
      <c r="X30" s="5"/>
      <c r="Y30" s="5"/>
      <c r="Z30" s="5"/>
      <c r="AA30" s="35"/>
      <c r="AB30" s="5"/>
      <c r="AC30" s="5"/>
      <c r="AD30" s="5"/>
      <c r="AE30" s="5"/>
      <c r="AG30" s="5"/>
      <c r="AH30" s="5"/>
      <c r="AI30" s="5"/>
      <c r="AJ30" s="5"/>
      <c r="AK30" s="35"/>
      <c r="AL30" s="5"/>
      <c r="AM30" s="5"/>
      <c r="AN30" s="5"/>
      <c r="AO30" s="36"/>
      <c r="AP30" s="5"/>
      <c r="AQ30" s="5"/>
      <c r="AR30" s="5"/>
      <c r="AS30" s="35"/>
      <c r="AT30" s="5"/>
      <c r="AU30" s="5"/>
      <c r="AV30" s="5"/>
      <c r="AW30" s="5"/>
      <c r="AX30" s="35"/>
      <c r="AY30" s="5"/>
      <c r="AZ30" s="5"/>
      <c r="BA30" s="5"/>
      <c r="BB30" s="35"/>
      <c r="BC30" s="5"/>
      <c r="BD30" s="5"/>
      <c r="BE30" s="5"/>
      <c r="BF30" s="5"/>
      <c r="BG30" s="9">
        <f t="shared" si="3"/>
        <v>0</v>
      </c>
    </row>
    <row r="31" spans="1:59" x14ac:dyDescent="0.2">
      <c r="A31" s="3" t="str">
        <f>ACCIONES!$L$10</f>
        <v>Día especial de tienda</v>
      </c>
      <c r="B31" s="4"/>
      <c r="C31" s="4"/>
      <c r="D31" s="4"/>
      <c r="F31" s="5"/>
      <c r="G31" s="5"/>
      <c r="H31" s="5"/>
      <c r="I31" s="5"/>
      <c r="J31" s="35"/>
      <c r="K31" s="5"/>
      <c r="L31" s="5"/>
      <c r="M31" s="5"/>
      <c r="N31" s="35"/>
      <c r="O31" s="5"/>
      <c r="P31" s="5"/>
      <c r="Q31" s="5"/>
      <c r="R31" s="35"/>
      <c r="S31" s="5"/>
      <c r="T31" s="5"/>
      <c r="U31" s="5"/>
      <c r="V31" s="35"/>
      <c r="W31" s="5"/>
      <c r="X31" s="5"/>
      <c r="Y31" s="5"/>
      <c r="Z31" s="5"/>
      <c r="AA31" s="35"/>
      <c r="AB31" s="5"/>
      <c r="AC31" s="5"/>
      <c r="AD31" s="5"/>
      <c r="AE31" s="5"/>
      <c r="AG31" s="5"/>
      <c r="AH31" s="5"/>
      <c r="AI31" s="5"/>
      <c r="AJ31" s="5"/>
      <c r="AK31" s="35"/>
      <c r="AL31" s="5"/>
      <c r="AM31" s="5"/>
      <c r="AN31" s="5"/>
      <c r="AO31" s="36"/>
      <c r="AP31" s="5"/>
      <c r="AQ31" s="5"/>
      <c r="AR31" s="5"/>
      <c r="AS31" s="35"/>
      <c r="AT31" s="5"/>
      <c r="AU31" s="5"/>
      <c r="AV31" s="5"/>
      <c r="AW31" s="5"/>
      <c r="AX31" s="35"/>
      <c r="AY31" s="5"/>
      <c r="AZ31" s="5"/>
      <c r="BA31" s="5"/>
      <c r="BB31" s="35"/>
      <c r="BC31" s="5"/>
      <c r="BD31" s="5"/>
      <c r="BE31" s="5"/>
      <c r="BF31" s="5"/>
      <c r="BG31" s="9">
        <f t="shared" si="3"/>
        <v>0</v>
      </c>
    </row>
    <row r="32" spans="1:59" x14ac:dyDescent="0.2">
      <c r="A32" s="3" t="str">
        <f>ACCIONES!$L$11</f>
        <v>Sorteo en tienda de Prenda/Artículo</v>
      </c>
      <c r="B32" s="4"/>
      <c r="C32" s="4"/>
      <c r="D32" s="4"/>
      <c r="F32" s="5"/>
      <c r="G32" s="5"/>
      <c r="H32" s="5"/>
      <c r="I32" s="5"/>
      <c r="J32" s="35"/>
      <c r="K32" s="5"/>
      <c r="L32" s="5"/>
      <c r="M32" s="5"/>
      <c r="N32" s="35"/>
      <c r="O32" s="5"/>
      <c r="P32" s="5"/>
      <c r="Q32" s="5"/>
      <c r="R32" s="35"/>
      <c r="S32" s="5"/>
      <c r="T32" s="5"/>
      <c r="U32" s="5"/>
      <c r="V32" s="35"/>
      <c r="W32" s="5"/>
      <c r="X32" s="5"/>
      <c r="Y32" s="5"/>
      <c r="Z32" s="5"/>
      <c r="AA32" s="35"/>
      <c r="AB32" s="5"/>
      <c r="AC32" s="5"/>
      <c r="AD32" s="5"/>
      <c r="AE32" s="5"/>
      <c r="AG32" s="5"/>
      <c r="AH32" s="5"/>
      <c r="AI32" s="5"/>
      <c r="AJ32" s="5"/>
      <c r="AK32" s="35"/>
      <c r="AL32" s="5"/>
      <c r="AM32" s="5"/>
      <c r="AN32" s="5"/>
      <c r="AO32" s="36"/>
      <c r="AP32" s="5"/>
      <c r="AQ32" s="5"/>
      <c r="AR32" s="5"/>
      <c r="AS32" s="35"/>
      <c r="AT32" s="5"/>
      <c r="AU32" s="5"/>
      <c r="AV32" s="5"/>
      <c r="AW32" s="5"/>
      <c r="AX32" s="35"/>
      <c r="AY32" s="5"/>
      <c r="AZ32" s="5"/>
      <c r="BA32" s="5"/>
      <c r="BB32" s="35"/>
      <c r="BC32" s="5"/>
      <c r="BD32" s="5"/>
      <c r="BE32" s="5"/>
      <c r="BF32" s="5"/>
      <c r="BG32" s="9">
        <f t="shared" si="3"/>
        <v>0</v>
      </c>
    </row>
    <row r="33" spans="1:59" x14ac:dyDescent="0.2">
      <c r="A33" s="3" t="str">
        <f>ACCIONES!$L$12</f>
        <v>Obsequio de ropa hasta fins de existencias</v>
      </c>
      <c r="B33" s="4"/>
      <c r="C33" s="4"/>
      <c r="D33" s="4"/>
      <c r="F33" s="5"/>
      <c r="G33" s="5"/>
      <c r="H33" s="5"/>
      <c r="I33" s="5"/>
      <c r="J33" s="35"/>
      <c r="K33" s="5"/>
      <c r="L33" s="5"/>
      <c r="M33" s="5"/>
      <c r="N33" s="35"/>
      <c r="O33" s="5"/>
      <c r="P33" s="5"/>
      <c r="Q33" s="5"/>
      <c r="R33" s="35"/>
      <c r="S33" s="5"/>
      <c r="T33" s="5"/>
      <c r="U33" s="5"/>
      <c r="V33" s="35"/>
      <c r="W33" s="5"/>
      <c r="X33" s="5"/>
      <c r="Y33" s="5"/>
      <c r="Z33" s="5"/>
      <c r="AA33" s="35"/>
      <c r="AB33" s="5"/>
      <c r="AC33" s="5"/>
      <c r="AD33" s="5"/>
      <c r="AE33" s="5"/>
      <c r="AG33" s="5"/>
      <c r="AH33" s="5"/>
      <c r="AI33" s="5"/>
      <c r="AJ33" s="5"/>
      <c r="AK33" s="35"/>
      <c r="AL33" s="5"/>
      <c r="AM33" s="5"/>
      <c r="AN33" s="5"/>
      <c r="AO33" s="36"/>
      <c r="AP33" s="5"/>
      <c r="AQ33" s="5"/>
      <c r="AR33" s="5"/>
      <c r="AS33" s="35"/>
      <c r="AT33" s="5"/>
      <c r="AU33" s="5"/>
      <c r="AV33" s="5"/>
      <c r="AW33" s="5"/>
      <c r="AX33" s="35"/>
      <c r="AY33" s="5"/>
      <c r="AZ33" s="5"/>
      <c r="BA33" s="5"/>
      <c r="BB33" s="35"/>
      <c r="BC33" s="5"/>
      <c r="BD33" s="5"/>
      <c r="BE33" s="5"/>
      <c r="BF33" s="5"/>
      <c r="BG33" s="9">
        <f t="shared" ref="BG33" si="4">COUNTIF(F33:BF33, 1)</f>
        <v>0</v>
      </c>
    </row>
    <row r="36" spans="1:59" ht="8" customHeight="1" x14ac:dyDescent="0.2"/>
    <row r="37" spans="1:59" x14ac:dyDescent="0.2">
      <c r="A37" s="1" t="s">
        <v>84</v>
      </c>
      <c r="B37" s="95" t="s">
        <v>3</v>
      </c>
      <c r="C37" s="95"/>
    </row>
    <row r="38" spans="1:59" x14ac:dyDescent="0.2">
      <c r="A38" s="1" t="s">
        <v>85</v>
      </c>
      <c r="B38" s="96" t="s">
        <v>24</v>
      </c>
      <c r="C38" s="96"/>
      <c r="F38" s="93" t="s">
        <v>86</v>
      </c>
      <c r="G38" s="93"/>
      <c r="H38" s="93"/>
      <c r="I38" s="93"/>
      <c r="J38" s="94"/>
      <c r="K38" s="92" t="s">
        <v>87</v>
      </c>
      <c r="L38" s="93"/>
      <c r="M38" s="93"/>
      <c r="N38" s="94"/>
      <c r="O38" s="92" t="s">
        <v>88</v>
      </c>
      <c r="P38" s="93"/>
      <c r="Q38" s="93"/>
      <c r="R38" s="94"/>
      <c r="S38" s="92" t="s">
        <v>89</v>
      </c>
      <c r="T38" s="93"/>
      <c r="U38" s="93"/>
      <c r="V38" s="94"/>
      <c r="W38" s="92" t="s">
        <v>90</v>
      </c>
      <c r="X38" s="93"/>
      <c r="Y38" s="93"/>
      <c r="Z38" s="93"/>
      <c r="AA38" s="94"/>
      <c r="AB38" s="92" t="s">
        <v>91</v>
      </c>
      <c r="AC38" s="93"/>
      <c r="AD38" s="93"/>
      <c r="AE38" s="93"/>
      <c r="AG38" s="93" t="s">
        <v>92</v>
      </c>
      <c r="AH38" s="93"/>
      <c r="AI38" s="93"/>
      <c r="AJ38" s="93"/>
      <c r="AK38" s="94"/>
      <c r="AL38" s="92" t="s">
        <v>93</v>
      </c>
      <c r="AM38" s="93"/>
      <c r="AN38" s="93"/>
      <c r="AO38" s="93"/>
      <c r="AP38" s="92" t="s">
        <v>94</v>
      </c>
      <c r="AQ38" s="93"/>
      <c r="AR38" s="93"/>
      <c r="AS38" s="94"/>
      <c r="AT38" s="92" t="s">
        <v>95</v>
      </c>
      <c r="AU38" s="93"/>
      <c r="AV38" s="93"/>
      <c r="AW38" s="93"/>
      <c r="AX38" s="94"/>
      <c r="AY38" s="92" t="s">
        <v>96</v>
      </c>
      <c r="AZ38" s="93"/>
      <c r="BA38" s="93"/>
      <c r="BB38" s="94"/>
      <c r="BC38" s="92" t="s">
        <v>97</v>
      </c>
      <c r="BD38" s="93"/>
      <c r="BE38" s="93"/>
      <c r="BF38" s="93"/>
    </row>
    <row r="39" spans="1:59" ht="8" customHeight="1" x14ac:dyDescent="0.2">
      <c r="F39" s="93"/>
      <c r="G39" s="93"/>
      <c r="H39" s="93"/>
      <c r="I39" s="93"/>
      <c r="J39" s="94"/>
      <c r="K39" s="92"/>
      <c r="L39" s="93"/>
      <c r="M39" s="93"/>
      <c r="N39" s="94"/>
      <c r="O39" s="92"/>
      <c r="P39" s="93"/>
      <c r="Q39" s="93"/>
      <c r="R39" s="94"/>
      <c r="S39" s="92"/>
      <c r="T39" s="93"/>
      <c r="U39" s="93"/>
      <c r="V39" s="94"/>
      <c r="W39" s="92"/>
      <c r="X39" s="93"/>
      <c r="Y39" s="93"/>
      <c r="Z39" s="93"/>
      <c r="AA39" s="94"/>
      <c r="AB39" s="92"/>
      <c r="AC39" s="93"/>
      <c r="AD39" s="93"/>
      <c r="AE39" s="93"/>
      <c r="AG39" s="93"/>
      <c r="AH39" s="93"/>
      <c r="AI39" s="93"/>
      <c r="AJ39" s="93"/>
      <c r="AK39" s="94"/>
      <c r="AL39" s="92"/>
      <c r="AM39" s="93"/>
      <c r="AN39" s="93"/>
      <c r="AO39" s="93"/>
      <c r="AP39" s="92"/>
      <c r="AQ39" s="93"/>
      <c r="AR39" s="93"/>
      <c r="AS39" s="94"/>
      <c r="AT39" s="92"/>
      <c r="AU39" s="93"/>
      <c r="AV39" s="93"/>
      <c r="AW39" s="93"/>
      <c r="AX39" s="94"/>
      <c r="AY39" s="92"/>
      <c r="AZ39" s="93"/>
      <c r="BA39" s="93"/>
      <c r="BB39" s="94"/>
      <c r="BC39" s="92"/>
      <c r="BD39" s="93"/>
      <c r="BE39" s="93"/>
      <c r="BF39" s="93"/>
    </row>
    <row r="40" spans="1:59" x14ac:dyDescent="0.2">
      <c r="A40" s="91" t="s">
        <v>2</v>
      </c>
      <c r="B40" s="91"/>
      <c r="C40" s="91"/>
      <c r="D40" s="91"/>
      <c r="F40" s="20" t="s">
        <v>98</v>
      </c>
      <c r="G40" s="6" t="s">
        <v>99</v>
      </c>
      <c r="H40" s="20" t="s">
        <v>100</v>
      </c>
      <c r="I40" s="6" t="s">
        <v>101</v>
      </c>
      <c r="J40" s="21" t="s">
        <v>102</v>
      </c>
      <c r="K40" s="6" t="s">
        <v>98</v>
      </c>
      <c r="L40" s="20" t="s">
        <v>99</v>
      </c>
      <c r="M40" s="6" t="s">
        <v>100</v>
      </c>
      <c r="N40" s="22" t="s">
        <v>101</v>
      </c>
      <c r="O40" s="6" t="s">
        <v>98</v>
      </c>
      <c r="P40" s="20" t="s">
        <v>99</v>
      </c>
      <c r="Q40" s="6" t="s">
        <v>100</v>
      </c>
      <c r="R40" s="22" t="s">
        <v>101</v>
      </c>
      <c r="S40" s="6" t="s">
        <v>98</v>
      </c>
      <c r="T40" s="20" t="s">
        <v>99</v>
      </c>
      <c r="U40" s="6" t="s">
        <v>100</v>
      </c>
      <c r="V40" s="22" t="s">
        <v>101</v>
      </c>
      <c r="W40" s="6" t="s">
        <v>98</v>
      </c>
      <c r="X40" s="20" t="s">
        <v>99</v>
      </c>
      <c r="Y40" s="6" t="s">
        <v>100</v>
      </c>
      <c r="Z40" s="20" t="s">
        <v>101</v>
      </c>
      <c r="AA40" s="7" t="s">
        <v>102</v>
      </c>
      <c r="AB40" s="20" t="s">
        <v>98</v>
      </c>
      <c r="AC40" s="6" t="s">
        <v>99</v>
      </c>
      <c r="AD40" s="20" t="s">
        <v>100</v>
      </c>
      <c r="AE40" s="6" t="s">
        <v>101</v>
      </c>
      <c r="AG40" s="20" t="s">
        <v>98</v>
      </c>
      <c r="AH40" s="6" t="s">
        <v>99</v>
      </c>
      <c r="AI40" s="20" t="s">
        <v>100</v>
      </c>
      <c r="AJ40" s="7" t="s">
        <v>101</v>
      </c>
      <c r="AK40" s="22" t="s">
        <v>102</v>
      </c>
      <c r="AL40" s="43" t="s">
        <v>98</v>
      </c>
      <c r="AM40" s="20" t="s">
        <v>99</v>
      </c>
      <c r="AN40" s="43" t="s">
        <v>100</v>
      </c>
      <c r="AO40" s="47" t="s">
        <v>101</v>
      </c>
      <c r="AP40" s="6" t="s">
        <v>98</v>
      </c>
      <c r="AQ40" s="20" t="s">
        <v>99</v>
      </c>
      <c r="AR40" s="6" t="s">
        <v>100</v>
      </c>
      <c r="AS40" s="22" t="s">
        <v>101</v>
      </c>
      <c r="AT40" s="6" t="s">
        <v>98</v>
      </c>
      <c r="AU40" s="20" t="s">
        <v>99</v>
      </c>
      <c r="AV40" s="6" t="s">
        <v>100</v>
      </c>
      <c r="AW40" s="20" t="s">
        <v>101</v>
      </c>
      <c r="AX40" s="7" t="s">
        <v>102</v>
      </c>
      <c r="AY40" s="20" t="s">
        <v>98</v>
      </c>
      <c r="AZ40" s="6" t="s">
        <v>99</v>
      </c>
      <c r="BA40" s="20" t="s">
        <v>100</v>
      </c>
      <c r="BB40" s="7" t="s">
        <v>101</v>
      </c>
      <c r="BC40" s="20" t="s">
        <v>98</v>
      </c>
      <c r="BD40" s="6" t="s">
        <v>99</v>
      </c>
      <c r="BE40" s="20" t="s">
        <v>100</v>
      </c>
      <c r="BF40" s="6" t="s">
        <v>101</v>
      </c>
    </row>
    <row r="41" spans="1:59" x14ac:dyDescent="0.2">
      <c r="A41" s="3" t="str">
        <f>ACCIONES!$L$3</f>
        <v>Regalo de Fuet a los 20 primeras compas de 20€</v>
      </c>
      <c r="B41" s="3"/>
      <c r="C41" s="3"/>
      <c r="D41" s="3"/>
      <c r="F41" s="5"/>
      <c r="G41" s="5"/>
      <c r="H41" s="5"/>
      <c r="I41" s="5"/>
      <c r="J41" s="34"/>
      <c r="K41" s="5"/>
      <c r="L41" s="5"/>
      <c r="M41" s="5"/>
      <c r="N41" s="36"/>
      <c r="O41" s="39"/>
      <c r="P41" s="5">
        <v>1</v>
      </c>
      <c r="Q41" s="5">
        <v>1</v>
      </c>
      <c r="R41" s="5"/>
      <c r="S41" s="5"/>
      <c r="T41" s="5"/>
      <c r="U41" s="5"/>
      <c r="V41" s="36"/>
      <c r="W41" s="5"/>
      <c r="X41" s="5"/>
      <c r="Y41" s="5"/>
      <c r="Z41" s="5"/>
      <c r="AA41" s="36"/>
      <c r="AB41" s="5"/>
      <c r="AC41" s="5"/>
      <c r="AD41" s="5"/>
      <c r="AE41" s="5"/>
      <c r="AG41" s="5"/>
      <c r="AH41" s="5"/>
      <c r="AI41" s="5"/>
      <c r="AJ41" s="5"/>
      <c r="AK41" s="36"/>
      <c r="AL41" s="5"/>
      <c r="AM41" s="5"/>
      <c r="AN41" s="5"/>
      <c r="AO41" s="36"/>
      <c r="AP41" s="5"/>
      <c r="AQ41" s="5"/>
      <c r="AR41" s="5"/>
      <c r="AS41" s="36"/>
      <c r="AT41" s="5"/>
      <c r="AU41" s="5"/>
      <c r="AV41" s="5"/>
      <c r="AW41" s="5"/>
      <c r="AX41" s="36"/>
      <c r="AY41" s="5"/>
      <c r="AZ41" s="5"/>
      <c r="BA41" s="5"/>
      <c r="BB41" s="36"/>
      <c r="BC41" s="5"/>
      <c r="BD41" s="5"/>
      <c r="BE41" s="5"/>
      <c r="BF41" s="5"/>
      <c r="BG41" s="9">
        <f t="shared" ref="BG41:BG49" si="5">COUNTIF(F41:BF41, 1)</f>
        <v>2</v>
      </c>
    </row>
    <row r="42" spans="1:59" x14ac:dyDescent="0.2">
      <c r="A42" s="3" t="str">
        <f>ACCIONES!$L$4</f>
        <v>Regalo de PRIMAVERA: camiseta por compra de 100€</v>
      </c>
      <c r="B42" s="4"/>
      <c r="C42" s="4"/>
      <c r="D42" s="4"/>
      <c r="F42" s="5"/>
      <c r="G42" s="5"/>
      <c r="H42" s="5"/>
      <c r="I42" s="5"/>
      <c r="J42" s="35"/>
      <c r="K42" s="5"/>
      <c r="L42" s="5"/>
      <c r="M42" s="5"/>
      <c r="N42" s="35"/>
      <c r="O42" s="5"/>
      <c r="P42" s="5"/>
      <c r="Q42" s="5"/>
      <c r="R42" s="35"/>
      <c r="S42" s="5"/>
      <c r="T42" s="5"/>
      <c r="U42" s="5">
        <v>1</v>
      </c>
      <c r="V42" s="5">
        <v>1</v>
      </c>
      <c r="W42" s="35"/>
      <c r="X42" s="5"/>
      <c r="Y42" s="5"/>
      <c r="Z42" s="5"/>
      <c r="AA42" s="35"/>
      <c r="AB42" s="5"/>
      <c r="AC42" s="5"/>
      <c r="AD42" s="5"/>
      <c r="AE42" s="5"/>
      <c r="AG42" s="5"/>
      <c r="AH42" s="5"/>
      <c r="AI42" s="5"/>
      <c r="AJ42" s="5"/>
      <c r="AK42" s="35"/>
      <c r="AL42" s="5"/>
      <c r="AM42" s="5"/>
      <c r="AN42" s="5"/>
      <c r="AO42" s="36"/>
      <c r="AP42" s="5"/>
      <c r="AQ42" s="5"/>
      <c r="AR42" s="5"/>
      <c r="AS42" s="35"/>
      <c r="AT42" s="5"/>
      <c r="AU42" s="5"/>
      <c r="AV42" s="5"/>
      <c r="AW42" s="5"/>
      <c r="AX42" s="35"/>
      <c r="AY42" s="5"/>
      <c r="AZ42" s="5"/>
      <c r="BA42" s="5"/>
      <c r="BB42" s="35"/>
      <c r="BC42" s="5"/>
      <c r="BD42" s="5"/>
      <c r="BE42" s="5"/>
      <c r="BF42" s="5"/>
      <c r="BG42" s="9">
        <f t="shared" si="5"/>
        <v>2</v>
      </c>
    </row>
    <row r="43" spans="1:59" x14ac:dyDescent="0.2">
      <c r="A43" s="3" t="str">
        <f>ACCIONES!$L$5</f>
        <v>Regalo de VERANO: 3 opciones a escoger por compra de 50€</v>
      </c>
      <c r="B43" s="4"/>
      <c r="C43" s="4"/>
      <c r="D43" s="4"/>
      <c r="F43" s="5"/>
      <c r="G43" s="5"/>
      <c r="H43" s="5"/>
      <c r="I43" s="5"/>
      <c r="J43" s="35"/>
      <c r="K43" s="5"/>
      <c r="L43" s="5"/>
      <c r="M43" s="5"/>
      <c r="N43" s="35"/>
      <c r="O43" s="5"/>
      <c r="P43" s="5"/>
      <c r="Q43" s="5"/>
      <c r="R43" s="35"/>
      <c r="S43" s="5"/>
      <c r="T43" s="5"/>
      <c r="U43" s="5"/>
      <c r="V43" s="5"/>
      <c r="W43" s="5"/>
      <c r="X43" s="5"/>
      <c r="Y43" s="5"/>
      <c r="Z43" s="5"/>
      <c r="AA43" s="35"/>
      <c r="AB43" s="5">
        <v>1</v>
      </c>
      <c r="AC43" s="5">
        <v>1</v>
      </c>
      <c r="AD43" s="5">
        <v>1</v>
      </c>
      <c r="AE43" s="9"/>
      <c r="AG43" s="5"/>
      <c r="AH43" s="5"/>
      <c r="AI43" s="5"/>
      <c r="AJ43" s="5"/>
      <c r="AK43" s="35"/>
      <c r="AL43" s="5"/>
      <c r="AM43" s="5"/>
      <c r="AN43" s="5"/>
      <c r="AO43" s="36"/>
      <c r="AP43" s="5"/>
      <c r="AQ43" s="5"/>
      <c r="AR43" s="5"/>
      <c r="AS43" s="5"/>
      <c r="AT43" s="5"/>
      <c r="AU43" s="5"/>
      <c r="AV43" s="5"/>
      <c r="AW43" s="5"/>
      <c r="AX43" s="35"/>
      <c r="AY43" s="5"/>
      <c r="AZ43" s="5"/>
      <c r="BA43" s="5"/>
      <c r="BB43" s="35"/>
      <c r="BC43" s="5"/>
      <c r="BD43" s="5"/>
      <c r="BE43" s="5"/>
      <c r="BF43" s="5"/>
      <c r="BG43" s="9">
        <f t="shared" si="5"/>
        <v>3</v>
      </c>
    </row>
    <row r="44" spans="1:59" x14ac:dyDescent="0.2">
      <c r="A44" s="3" t="str">
        <f>ACCIONES!$L$6</f>
        <v>Regalo de OTOÑO: ropa por compra de 100€</v>
      </c>
      <c r="B44" s="4"/>
      <c r="C44" s="4"/>
      <c r="D44" s="4"/>
      <c r="F44" s="5"/>
      <c r="G44" s="5"/>
      <c r="H44" s="5"/>
      <c r="I44" s="5"/>
      <c r="J44" s="35"/>
      <c r="K44" s="5"/>
      <c r="L44" s="5"/>
      <c r="M44" s="5"/>
      <c r="N44" s="35"/>
      <c r="O44" s="5"/>
      <c r="P44" s="5"/>
      <c r="Q44" s="5"/>
      <c r="R44" s="35"/>
      <c r="S44" s="5"/>
      <c r="T44" s="5"/>
      <c r="U44" s="5"/>
      <c r="V44" s="35"/>
      <c r="W44" s="5"/>
      <c r="X44" s="5"/>
      <c r="Y44" s="5"/>
      <c r="Z44" s="5"/>
      <c r="AA44" s="35"/>
      <c r="AB44" s="5"/>
      <c r="AC44" s="5"/>
      <c r="AD44" s="5"/>
      <c r="AE44" s="5"/>
      <c r="AF44" s="2"/>
      <c r="AG44" s="5"/>
      <c r="AH44" s="5"/>
      <c r="AI44" s="5"/>
      <c r="AJ44" s="5"/>
      <c r="AK44" s="35"/>
      <c r="AL44" s="5"/>
      <c r="AM44" s="5"/>
      <c r="AN44" s="5"/>
      <c r="AO44" s="36"/>
      <c r="AP44" s="5"/>
      <c r="AQ44" s="5"/>
      <c r="AR44" s="5"/>
      <c r="AS44" s="5"/>
      <c r="AT44" s="5">
        <v>1</v>
      </c>
      <c r="AU44" s="5">
        <v>1</v>
      </c>
      <c r="AV44" s="5">
        <v>1</v>
      </c>
      <c r="AW44" s="5">
        <v>1</v>
      </c>
      <c r="AX44" s="35">
        <v>1</v>
      </c>
      <c r="AY44" s="5"/>
      <c r="AZ44" s="5"/>
      <c r="BA44" s="5"/>
      <c r="BB44" s="35"/>
      <c r="BC44" s="5"/>
      <c r="BD44" s="5"/>
      <c r="BE44" s="5"/>
      <c r="BF44" s="5"/>
      <c r="BG44" s="9">
        <f t="shared" si="5"/>
        <v>5</v>
      </c>
    </row>
    <row r="45" spans="1:59" x14ac:dyDescent="0.2">
      <c r="A45" s="3" t="str">
        <f>ACCIONES!$L$7</f>
        <v>Almuerzo técnico de formación</v>
      </c>
      <c r="B45" s="4"/>
      <c r="C45" s="4"/>
      <c r="D45" s="4"/>
      <c r="F45" s="5"/>
      <c r="G45" s="5"/>
      <c r="H45" s="5"/>
      <c r="I45" s="5"/>
      <c r="J45" s="35"/>
      <c r="K45" s="5"/>
      <c r="L45" s="5"/>
      <c r="M45" s="5"/>
      <c r="N45" s="35"/>
      <c r="O45" s="5"/>
      <c r="P45" s="5"/>
      <c r="Q45" s="5"/>
      <c r="R45" s="35"/>
      <c r="S45" s="5"/>
      <c r="T45" s="5"/>
      <c r="U45" s="5"/>
      <c r="V45" s="35"/>
      <c r="W45" s="5"/>
      <c r="X45" s="5"/>
      <c r="Y45" s="5"/>
      <c r="Z45" s="5"/>
      <c r="AA45" s="35"/>
      <c r="AB45" s="5"/>
      <c r="AC45" s="5"/>
      <c r="AD45" s="5"/>
      <c r="AE45" s="5"/>
      <c r="AG45" s="5"/>
      <c r="AH45" s="5"/>
      <c r="AI45" s="5"/>
      <c r="AJ45" s="5"/>
      <c r="AK45" s="35"/>
      <c r="AL45" s="5"/>
      <c r="AM45" s="5"/>
      <c r="AN45" s="5"/>
      <c r="AO45" s="36"/>
      <c r="AP45" s="5"/>
      <c r="AQ45" s="5"/>
      <c r="AR45" s="5"/>
      <c r="AS45" s="35"/>
      <c r="AT45" s="5"/>
      <c r="AU45" s="5"/>
      <c r="AV45" s="5"/>
      <c r="AW45" s="5"/>
      <c r="AX45" s="35"/>
      <c r="AY45" s="5"/>
      <c r="AZ45" s="5"/>
      <c r="BA45" s="5"/>
      <c r="BB45" s="35"/>
      <c r="BC45" s="5"/>
      <c r="BD45" s="5"/>
      <c r="BE45" s="5"/>
      <c r="BF45" s="5"/>
      <c r="BG45" s="9">
        <f t="shared" si="5"/>
        <v>0</v>
      </c>
    </row>
    <row r="46" spans="1:59" x14ac:dyDescent="0.2">
      <c r="A46" s="3" t="str">
        <f>ACCIONES!$L$8</f>
        <v>Jornada de producto en tienda con almuerzo</v>
      </c>
      <c r="B46" s="4"/>
      <c r="C46" s="4"/>
      <c r="D46" s="4"/>
      <c r="F46" s="5"/>
      <c r="G46" s="5"/>
      <c r="H46" s="5"/>
      <c r="I46" s="5"/>
      <c r="J46" s="35"/>
      <c r="K46" s="5"/>
      <c r="L46" s="5"/>
      <c r="M46" s="5"/>
      <c r="N46" s="35"/>
      <c r="O46" s="5"/>
      <c r="P46" s="5"/>
      <c r="Q46" s="5"/>
      <c r="R46" s="35"/>
      <c r="S46" s="5"/>
      <c r="T46" s="5"/>
      <c r="U46" s="5"/>
      <c r="V46" s="35"/>
      <c r="W46" s="5"/>
      <c r="X46" s="5"/>
      <c r="Y46" s="5"/>
      <c r="Z46" s="5"/>
      <c r="AA46" s="35"/>
      <c r="AB46" s="5"/>
      <c r="AC46" s="5"/>
      <c r="AD46" s="5"/>
      <c r="AE46" s="5"/>
      <c r="AG46" s="5"/>
      <c r="AH46" s="5"/>
      <c r="AI46" s="5"/>
      <c r="AJ46" s="5"/>
      <c r="AK46" s="35"/>
      <c r="AL46" s="5"/>
      <c r="AM46" s="5"/>
      <c r="AN46" s="5"/>
      <c r="AO46" s="36"/>
      <c r="AP46" s="5"/>
      <c r="AQ46" s="5"/>
      <c r="AR46" s="5"/>
      <c r="AS46" s="35"/>
      <c r="AT46" s="5"/>
      <c r="AU46" s="5"/>
      <c r="AV46" s="5"/>
      <c r="AW46" s="5"/>
      <c r="AX46" s="35"/>
      <c r="AY46" s="5"/>
      <c r="AZ46" s="5"/>
      <c r="BA46" s="5"/>
      <c r="BB46" s="35"/>
      <c r="BC46" s="5"/>
      <c r="BD46" s="5"/>
      <c r="BE46" s="5"/>
      <c r="BF46" s="5"/>
      <c r="BG46" s="9">
        <f t="shared" si="5"/>
        <v>0</v>
      </c>
    </row>
    <row r="47" spans="1:59" x14ac:dyDescent="0.2">
      <c r="A47" s="3" t="str">
        <f>ACCIONES!$L$9</f>
        <v>Desayuno en el punto de venta</v>
      </c>
      <c r="B47" s="4"/>
      <c r="C47" s="4"/>
      <c r="D47" s="4"/>
      <c r="F47" s="5"/>
      <c r="G47" s="5"/>
      <c r="H47" s="5"/>
      <c r="I47" s="5"/>
      <c r="J47" s="35"/>
      <c r="K47" s="5"/>
      <c r="L47" s="5"/>
      <c r="M47" s="5"/>
      <c r="N47" s="35"/>
      <c r="O47" s="5"/>
      <c r="P47" s="5"/>
      <c r="Q47" s="5"/>
      <c r="R47" s="35"/>
      <c r="S47" s="5"/>
      <c r="T47" s="5"/>
      <c r="U47" s="5"/>
      <c r="V47" s="35"/>
      <c r="W47" s="5"/>
      <c r="X47" s="5"/>
      <c r="Y47" s="5"/>
      <c r="Z47" s="5"/>
      <c r="AA47" s="35"/>
      <c r="AB47" s="5"/>
      <c r="AC47" s="5"/>
      <c r="AD47" s="5"/>
      <c r="AE47" s="5"/>
      <c r="AG47" s="5"/>
      <c r="AH47" s="5"/>
      <c r="AI47" s="5"/>
      <c r="AJ47" s="5"/>
      <c r="AK47" s="35"/>
      <c r="AL47" s="5"/>
      <c r="AM47" s="5"/>
      <c r="AN47" s="5"/>
      <c r="AO47" s="36"/>
      <c r="AP47" s="5"/>
      <c r="AQ47" s="5"/>
      <c r="AR47" s="5"/>
      <c r="AS47" s="35"/>
      <c r="AT47" s="5"/>
      <c r="AU47" s="5"/>
      <c r="AV47" s="5"/>
      <c r="AW47" s="5"/>
      <c r="AX47" s="35"/>
      <c r="AY47" s="5"/>
      <c r="AZ47" s="5"/>
      <c r="BA47" s="5"/>
      <c r="BB47" s="35"/>
      <c r="BC47" s="5"/>
      <c r="BD47" s="5"/>
      <c r="BE47" s="5"/>
      <c r="BF47" s="5"/>
      <c r="BG47" s="9">
        <f t="shared" si="5"/>
        <v>0</v>
      </c>
    </row>
    <row r="48" spans="1:59" x14ac:dyDescent="0.2">
      <c r="A48" s="3" t="str">
        <f>ACCIONES!$L$10</f>
        <v>Día especial de tienda</v>
      </c>
      <c r="B48" s="4"/>
      <c r="C48" s="4"/>
      <c r="D48" s="4"/>
      <c r="F48" s="5"/>
      <c r="G48" s="5"/>
      <c r="H48" s="5"/>
      <c r="I48" s="5"/>
      <c r="J48" s="35"/>
      <c r="K48" s="5"/>
      <c r="L48" s="5"/>
      <c r="M48" s="5"/>
      <c r="N48" s="35"/>
      <c r="O48" s="5"/>
      <c r="P48" s="5"/>
      <c r="Q48" s="5"/>
      <c r="R48" s="35"/>
      <c r="S48" s="5"/>
      <c r="T48" s="5"/>
      <c r="U48" s="5"/>
      <c r="V48" s="35"/>
      <c r="W48" s="5"/>
      <c r="X48" s="5"/>
      <c r="Y48" s="5"/>
      <c r="Z48" s="5"/>
      <c r="AA48" s="35"/>
      <c r="AB48" s="5"/>
      <c r="AC48" s="5"/>
      <c r="AD48" s="5"/>
      <c r="AE48" s="5"/>
      <c r="AG48" s="5"/>
      <c r="AH48" s="5"/>
      <c r="AI48" s="5"/>
      <c r="AJ48" s="5"/>
      <c r="AK48" s="35"/>
      <c r="AL48" s="5"/>
      <c r="AM48" s="5"/>
      <c r="AN48" s="5"/>
      <c r="AO48" s="36"/>
      <c r="AP48" s="5"/>
      <c r="AQ48" s="5"/>
      <c r="AR48" s="5"/>
      <c r="AS48" s="35"/>
      <c r="AT48" s="5"/>
      <c r="AU48" s="5"/>
      <c r="AV48" s="5"/>
      <c r="AW48" s="5"/>
      <c r="AX48" s="35"/>
      <c r="AY48" s="5"/>
      <c r="AZ48" s="5"/>
      <c r="BA48" s="5"/>
      <c r="BB48" s="35"/>
      <c r="BC48" s="5"/>
      <c r="BD48" s="5"/>
      <c r="BE48" s="5"/>
      <c r="BF48" s="5"/>
      <c r="BG48" s="9">
        <f t="shared" si="5"/>
        <v>0</v>
      </c>
    </row>
    <row r="49" spans="1:59" x14ac:dyDescent="0.2">
      <c r="A49" s="3" t="str">
        <f>ACCIONES!$L$11</f>
        <v>Sorteo en tienda de Prenda/Artículo</v>
      </c>
      <c r="B49" s="4"/>
      <c r="C49" s="4"/>
      <c r="D49" s="4"/>
      <c r="F49" s="5"/>
      <c r="G49" s="5"/>
      <c r="H49" s="5"/>
      <c r="I49" s="5"/>
      <c r="J49" s="35"/>
      <c r="K49" s="5"/>
      <c r="L49" s="5"/>
      <c r="M49" s="5"/>
      <c r="N49" s="35"/>
      <c r="O49" s="5"/>
      <c r="P49" s="5"/>
      <c r="Q49" s="5"/>
      <c r="R49" s="35"/>
      <c r="S49" s="5"/>
      <c r="T49" s="5"/>
      <c r="U49" s="5"/>
      <c r="V49" s="35"/>
      <c r="W49" s="5"/>
      <c r="X49" s="5"/>
      <c r="Y49" s="5"/>
      <c r="Z49" s="5"/>
      <c r="AA49" s="35"/>
      <c r="AB49" s="5"/>
      <c r="AC49" s="5"/>
      <c r="AD49" s="5"/>
      <c r="AE49" s="5"/>
      <c r="AG49" s="5"/>
      <c r="AH49" s="5"/>
      <c r="AI49" s="5"/>
      <c r="AJ49" s="5"/>
      <c r="AK49" s="35"/>
      <c r="AL49" s="5"/>
      <c r="AM49" s="5"/>
      <c r="AN49" s="5"/>
      <c r="AO49" s="36"/>
      <c r="AP49" s="5"/>
      <c r="AQ49" s="5"/>
      <c r="AR49" s="5"/>
      <c r="AS49" s="35"/>
      <c r="AT49" s="5"/>
      <c r="AU49" s="5"/>
      <c r="AV49" s="5"/>
      <c r="AW49" s="5"/>
      <c r="AX49" s="35"/>
      <c r="AY49" s="5"/>
      <c r="AZ49" s="5"/>
      <c r="BA49" s="5"/>
      <c r="BB49" s="35"/>
      <c r="BC49" s="5"/>
      <c r="BD49" s="5"/>
      <c r="BE49" s="5"/>
      <c r="BF49" s="5"/>
      <c r="BG49" s="9">
        <f t="shared" si="5"/>
        <v>0</v>
      </c>
    </row>
    <row r="50" spans="1:59" x14ac:dyDescent="0.2">
      <c r="A50" s="3" t="str">
        <f>ACCIONES!$L$12</f>
        <v>Obsequio de ropa hasta fins de existencias</v>
      </c>
      <c r="B50" s="4"/>
      <c r="C50" s="4"/>
      <c r="D50" s="4"/>
      <c r="F50" s="5"/>
      <c r="G50" s="5"/>
      <c r="H50" s="5"/>
      <c r="I50" s="5"/>
      <c r="J50" s="35"/>
      <c r="K50" s="5"/>
      <c r="L50" s="5"/>
      <c r="M50" s="5"/>
      <c r="N50" s="35"/>
      <c r="O50" s="5"/>
      <c r="P50" s="5"/>
      <c r="Q50" s="5"/>
      <c r="R50" s="35"/>
      <c r="S50" s="5"/>
      <c r="T50" s="5"/>
      <c r="U50" s="5"/>
      <c r="V50" s="35"/>
      <c r="W50" s="5"/>
      <c r="X50" s="5"/>
      <c r="Y50" s="5"/>
      <c r="Z50" s="5"/>
      <c r="AA50" s="35"/>
      <c r="AB50" s="5"/>
      <c r="AC50" s="5"/>
      <c r="AD50" s="5"/>
      <c r="AE50" s="5"/>
      <c r="AG50" s="5"/>
      <c r="AH50" s="5"/>
      <c r="AI50" s="5"/>
      <c r="AJ50" s="5"/>
      <c r="AK50" s="35"/>
      <c r="AL50" s="5"/>
      <c r="AM50" s="5"/>
      <c r="AN50" s="5"/>
      <c r="AO50" s="36"/>
      <c r="AP50" s="5"/>
      <c r="AQ50" s="5"/>
      <c r="AR50" s="5"/>
      <c r="AS50" s="35"/>
      <c r="AT50" s="5"/>
      <c r="AU50" s="5"/>
      <c r="AV50" s="5"/>
      <c r="AW50" s="5"/>
      <c r="AX50" s="35"/>
      <c r="AY50" s="5"/>
      <c r="AZ50" s="5"/>
      <c r="BA50" s="5"/>
      <c r="BB50" s="35"/>
      <c r="BC50" s="5"/>
      <c r="BD50" s="5"/>
      <c r="BE50" s="5"/>
      <c r="BF50" s="5"/>
      <c r="BG50" s="9">
        <f t="shared" ref="BG50" si="6">COUNTIF(F50:BF50, 1)</f>
        <v>0</v>
      </c>
    </row>
    <row r="53" spans="1:59" ht="8" customHeight="1" x14ac:dyDescent="0.2"/>
    <row r="54" spans="1:59" x14ac:dyDescent="0.2">
      <c r="A54" s="1" t="s">
        <v>84</v>
      </c>
      <c r="B54" s="95" t="s">
        <v>3</v>
      </c>
      <c r="C54" s="95"/>
    </row>
    <row r="55" spans="1:59" x14ac:dyDescent="0.2">
      <c r="A55" s="1" t="s">
        <v>85</v>
      </c>
      <c r="B55" s="96" t="s">
        <v>30</v>
      </c>
      <c r="C55" s="96"/>
      <c r="F55" s="93" t="s">
        <v>86</v>
      </c>
      <c r="G55" s="93"/>
      <c r="H55" s="93"/>
      <c r="I55" s="93"/>
      <c r="J55" s="94"/>
      <c r="K55" s="92" t="s">
        <v>87</v>
      </c>
      <c r="L55" s="93"/>
      <c r="M55" s="93"/>
      <c r="N55" s="94"/>
      <c r="O55" s="92" t="s">
        <v>88</v>
      </c>
      <c r="P55" s="93"/>
      <c r="Q55" s="93"/>
      <c r="R55" s="94"/>
      <c r="S55" s="92" t="s">
        <v>89</v>
      </c>
      <c r="T55" s="93"/>
      <c r="U55" s="93"/>
      <c r="V55" s="94"/>
      <c r="W55" s="92" t="s">
        <v>90</v>
      </c>
      <c r="X55" s="93"/>
      <c r="Y55" s="93"/>
      <c r="Z55" s="93"/>
      <c r="AA55" s="94"/>
      <c r="AB55" s="92" t="s">
        <v>91</v>
      </c>
      <c r="AC55" s="93"/>
      <c r="AD55" s="93"/>
      <c r="AE55" s="93"/>
      <c r="AG55" s="93" t="s">
        <v>92</v>
      </c>
      <c r="AH55" s="93"/>
      <c r="AI55" s="93"/>
      <c r="AJ55" s="93"/>
      <c r="AK55" s="94"/>
      <c r="AL55" s="92" t="s">
        <v>93</v>
      </c>
      <c r="AM55" s="93"/>
      <c r="AN55" s="93"/>
      <c r="AO55" s="93"/>
      <c r="AP55" s="92" t="s">
        <v>94</v>
      </c>
      <c r="AQ55" s="93"/>
      <c r="AR55" s="93"/>
      <c r="AS55" s="94"/>
      <c r="AT55" s="92" t="s">
        <v>95</v>
      </c>
      <c r="AU55" s="93"/>
      <c r="AV55" s="93"/>
      <c r="AW55" s="93"/>
      <c r="AX55" s="94"/>
      <c r="AY55" s="92" t="s">
        <v>96</v>
      </c>
      <c r="AZ55" s="93"/>
      <c r="BA55" s="93"/>
      <c r="BB55" s="94"/>
      <c r="BC55" s="92" t="s">
        <v>97</v>
      </c>
      <c r="BD55" s="93"/>
      <c r="BE55" s="93"/>
      <c r="BF55" s="93"/>
    </row>
    <row r="56" spans="1:59" ht="8" customHeight="1" x14ac:dyDescent="0.2">
      <c r="F56" s="93"/>
      <c r="G56" s="93"/>
      <c r="H56" s="93"/>
      <c r="I56" s="93"/>
      <c r="J56" s="94"/>
      <c r="K56" s="92"/>
      <c r="L56" s="93"/>
      <c r="M56" s="93"/>
      <c r="N56" s="94"/>
      <c r="O56" s="92"/>
      <c r="P56" s="93"/>
      <c r="Q56" s="93"/>
      <c r="R56" s="94"/>
      <c r="S56" s="92"/>
      <c r="T56" s="93"/>
      <c r="U56" s="93"/>
      <c r="V56" s="94"/>
      <c r="W56" s="92"/>
      <c r="X56" s="93"/>
      <c r="Y56" s="93"/>
      <c r="Z56" s="93"/>
      <c r="AA56" s="94"/>
      <c r="AB56" s="92"/>
      <c r="AC56" s="93"/>
      <c r="AD56" s="93"/>
      <c r="AE56" s="93"/>
      <c r="AG56" s="93"/>
      <c r="AH56" s="93"/>
      <c r="AI56" s="93"/>
      <c r="AJ56" s="93"/>
      <c r="AK56" s="94"/>
      <c r="AL56" s="92"/>
      <c r="AM56" s="93"/>
      <c r="AN56" s="93"/>
      <c r="AO56" s="93"/>
      <c r="AP56" s="92"/>
      <c r="AQ56" s="93"/>
      <c r="AR56" s="93"/>
      <c r="AS56" s="94"/>
      <c r="AT56" s="92"/>
      <c r="AU56" s="93"/>
      <c r="AV56" s="93"/>
      <c r="AW56" s="93"/>
      <c r="AX56" s="94"/>
      <c r="AY56" s="92"/>
      <c r="AZ56" s="93"/>
      <c r="BA56" s="93"/>
      <c r="BB56" s="94"/>
      <c r="BC56" s="92"/>
      <c r="BD56" s="93"/>
      <c r="BE56" s="93"/>
      <c r="BF56" s="93"/>
    </row>
    <row r="57" spans="1:59" x14ac:dyDescent="0.2">
      <c r="A57" s="91" t="s">
        <v>2</v>
      </c>
      <c r="B57" s="91"/>
      <c r="C57" s="91"/>
      <c r="D57" s="91"/>
      <c r="F57" s="20" t="s">
        <v>98</v>
      </c>
      <c r="G57" s="6" t="s">
        <v>99</v>
      </c>
      <c r="H57" s="20" t="s">
        <v>100</v>
      </c>
      <c r="I57" s="6" t="s">
        <v>101</v>
      </c>
      <c r="J57" s="21" t="s">
        <v>102</v>
      </c>
      <c r="K57" s="6" t="s">
        <v>98</v>
      </c>
      <c r="L57" s="20" t="s">
        <v>99</v>
      </c>
      <c r="M57" s="6" t="s">
        <v>100</v>
      </c>
      <c r="N57" s="22" t="s">
        <v>101</v>
      </c>
      <c r="O57" s="6" t="s">
        <v>98</v>
      </c>
      <c r="P57" s="20" t="s">
        <v>99</v>
      </c>
      <c r="Q57" s="6" t="s">
        <v>100</v>
      </c>
      <c r="R57" s="22" t="s">
        <v>101</v>
      </c>
      <c r="S57" s="6" t="s">
        <v>98</v>
      </c>
      <c r="T57" s="20" t="s">
        <v>99</v>
      </c>
      <c r="U57" s="6" t="s">
        <v>100</v>
      </c>
      <c r="V57" s="22" t="s">
        <v>101</v>
      </c>
      <c r="W57" s="6" t="s">
        <v>98</v>
      </c>
      <c r="X57" s="20" t="s">
        <v>99</v>
      </c>
      <c r="Y57" s="6" t="s">
        <v>100</v>
      </c>
      <c r="Z57" s="20" t="s">
        <v>101</v>
      </c>
      <c r="AA57" s="7" t="s">
        <v>102</v>
      </c>
      <c r="AB57" s="20" t="s">
        <v>98</v>
      </c>
      <c r="AC57" s="6" t="s">
        <v>99</v>
      </c>
      <c r="AD57" s="20" t="s">
        <v>100</v>
      </c>
      <c r="AE57" s="6" t="s">
        <v>101</v>
      </c>
      <c r="AG57" s="20" t="s">
        <v>98</v>
      </c>
      <c r="AH57" s="6" t="s">
        <v>99</v>
      </c>
      <c r="AI57" s="20" t="s">
        <v>100</v>
      </c>
      <c r="AJ57" s="7" t="s">
        <v>101</v>
      </c>
      <c r="AK57" s="22" t="s">
        <v>102</v>
      </c>
      <c r="AL57" s="43" t="s">
        <v>98</v>
      </c>
      <c r="AM57" s="20" t="s">
        <v>99</v>
      </c>
      <c r="AN57" s="43" t="s">
        <v>100</v>
      </c>
      <c r="AO57" s="47" t="s">
        <v>101</v>
      </c>
      <c r="AP57" s="6" t="s">
        <v>98</v>
      </c>
      <c r="AQ57" s="20" t="s">
        <v>99</v>
      </c>
      <c r="AR57" s="6" t="s">
        <v>100</v>
      </c>
      <c r="AS57" s="22" t="s">
        <v>101</v>
      </c>
      <c r="AT57" s="6" t="s">
        <v>98</v>
      </c>
      <c r="AU57" s="20" t="s">
        <v>99</v>
      </c>
      <c r="AV57" s="6" t="s">
        <v>100</v>
      </c>
      <c r="AW57" s="20" t="s">
        <v>101</v>
      </c>
      <c r="AX57" s="7" t="s">
        <v>102</v>
      </c>
      <c r="AY57" s="20" t="s">
        <v>98</v>
      </c>
      <c r="AZ57" s="6" t="s">
        <v>99</v>
      </c>
      <c r="BA57" s="20" t="s">
        <v>100</v>
      </c>
      <c r="BB57" s="7" t="s">
        <v>101</v>
      </c>
      <c r="BC57" s="20" t="s">
        <v>98</v>
      </c>
      <c r="BD57" s="6" t="s">
        <v>99</v>
      </c>
      <c r="BE57" s="20" t="s">
        <v>100</v>
      </c>
      <c r="BF57" s="6" t="s">
        <v>101</v>
      </c>
    </row>
    <row r="58" spans="1:59" x14ac:dyDescent="0.2">
      <c r="A58" s="3" t="str">
        <f>ACCIONES!$L$3</f>
        <v>Regalo de Fuet a los 20 primeras compas de 20€</v>
      </c>
      <c r="B58" s="3"/>
      <c r="C58" s="3"/>
      <c r="D58" s="3"/>
      <c r="F58" s="5"/>
      <c r="G58" s="5"/>
      <c r="H58" s="5"/>
      <c r="I58" s="5"/>
      <c r="J58" s="34"/>
      <c r="K58" s="5"/>
      <c r="L58" s="5"/>
      <c r="M58" s="5"/>
      <c r="N58" s="36"/>
      <c r="O58" s="39"/>
      <c r="P58" s="5">
        <v>1</v>
      </c>
      <c r="Q58" s="5">
        <v>1</v>
      </c>
      <c r="R58" s="5"/>
      <c r="S58" s="5"/>
      <c r="T58" s="5"/>
      <c r="U58" s="5"/>
      <c r="V58" s="36"/>
      <c r="W58" s="5"/>
      <c r="X58" s="5"/>
      <c r="Y58" s="5"/>
      <c r="Z58" s="5"/>
      <c r="AA58" s="36"/>
      <c r="AB58" s="5"/>
      <c r="AC58" s="5"/>
      <c r="AD58" s="5"/>
      <c r="AE58" s="5"/>
      <c r="AG58" s="5"/>
      <c r="AH58" s="5"/>
      <c r="AI58" s="5"/>
      <c r="AJ58" s="5"/>
      <c r="AK58" s="36"/>
      <c r="AL58" s="5"/>
      <c r="AM58" s="5"/>
      <c r="AN58" s="5"/>
      <c r="AO58" s="36"/>
      <c r="AP58" s="5"/>
      <c r="AQ58" s="5"/>
      <c r="AR58" s="5"/>
      <c r="AS58" s="36"/>
      <c r="AT58" s="5"/>
      <c r="AU58" s="5"/>
      <c r="AV58" s="5"/>
      <c r="AW58" s="5"/>
      <c r="AX58" s="36"/>
      <c r="AY58" s="5"/>
      <c r="AZ58" s="5"/>
      <c r="BA58" s="5"/>
      <c r="BB58" s="36"/>
      <c r="BC58" s="5"/>
      <c r="BD58" s="5"/>
      <c r="BE58" s="5"/>
      <c r="BF58" s="5"/>
      <c r="BG58" s="9">
        <f t="shared" ref="BG58:BG66" si="7">COUNTIF(F58:BF58, 1)</f>
        <v>2</v>
      </c>
    </row>
    <row r="59" spans="1:59" x14ac:dyDescent="0.2">
      <c r="A59" s="3" t="str">
        <f>ACCIONES!$L$4</f>
        <v>Regalo de PRIMAVERA: camiseta por compra de 100€</v>
      </c>
      <c r="B59" s="4"/>
      <c r="C59" s="4"/>
      <c r="D59" s="4"/>
      <c r="F59" s="5"/>
      <c r="G59" s="5"/>
      <c r="H59" s="5"/>
      <c r="I59" s="5"/>
      <c r="J59" s="35"/>
      <c r="K59" s="5"/>
      <c r="L59" s="5"/>
      <c r="M59" s="5"/>
      <c r="N59" s="35"/>
      <c r="O59" s="5"/>
      <c r="P59" s="5"/>
      <c r="Q59" s="5"/>
      <c r="R59" s="35"/>
      <c r="S59" s="5"/>
      <c r="T59" s="5"/>
      <c r="U59" s="5">
        <v>1</v>
      </c>
      <c r="V59" s="5">
        <v>1</v>
      </c>
      <c r="W59" s="35"/>
      <c r="X59" s="5"/>
      <c r="Y59" s="5"/>
      <c r="Z59" s="5"/>
      <c r="AA59" s="35"/>
      <c r="AB59" s="5"/>
      <c r="AC59" s="5"/>
      <c r="AD59" s="5"/>
      <c r="AE59" s="5"/>
      <c r="AG59" s="5"/>
      <c r="AH59" s="5"/>
      <c r="AI59" s="5"/>
      <c r="AJ59" s="5"/>
      <c r="AK59" s="35"/>
      <c r="AL59" s="5"/>
      <c r="AM59" s="5"/>
      <c r="AN59" s="5"/>
      <c r="AO59" s="36"/>
      <c r="AP59" s="5"/>
      <c r="AQ59" s="5"/>
      <c r="AR59" s="5"/>
      <c r="AS59" s="35"/>
      <c r="AT59" s="5"/>
      <c r="AU59" s="5"/>
      <c r="AV59" s="5"/>
      <c r="AW59" s="5"/>
      <c r="AX59" s="35"/>
      <c r="AY59" s="5"/>
      <c r="AZ59" s="5"/>
      <c r="BA59" s="5"/>
      <c r="BB59" s="35"/>
      <c r="BC59" s="5"/>
      <c r="BD59" s="5"/>
      <c r="BE59" s="5"/>
      <c r="BF59" s="5"/>
      <c r="BG59" s="9">
        <f t="shared" si="7"/>
        <v>2</v>
      </c>
    </row>
    <row r="60" spans="1:59" x14ac:dyDescent="0.2">
      <c r="A60" s="3" t="str">
        <f>ACCIONES!$L$5</f>
        <v>Regalo de VERANO: 3 opciones a escoger por compra de 50€</v>
      </c>
      <c r="B60" s="4"/>
      <c r="C60" s="4"/>
      <c r="D60" s="4"/>
      <c r="F60" s="5"/>
      <c r="G60" s="5"/>
      <c r="H60" s="5"/>
      <c r="I60" s="5"/>
      <c r="J60" s="35"/>
      <c r="K60" s="5"/>
      <c r="L60" s="5"/>
      <c r="M60" s="5"/>
      <c r="N60" s="35"/>
      <c r="O60" s="5"/>
      <c r="P60" s="5"/>
      <c r="Q60" s="5"/>
      <c r="R60" s="35"/>
      <c r="S60" s="5"/>
      <c r="T60" s="5"/>
      <c r="U60" s="5"/>
      <c r="V60" s="5"/>
      <c r="W60" s="5"/>
      <c r="X60" s="5"/>
      <c r="Y60" s="5"/>
      <c r="Z60" s="5"/>
      <c r="AA60" s="35"/>
      <c r="AB60" s="5">
        <v>1</v>
      </c>
      <c r="AC60" s="5">
        <v>1</v>
      </c>
      <c r="AD60" s="5">
        <v>1</v>
      </c>
      <c r="AE60" s="9"/>
      <c r="AG60" s="5"/>
      <c r="AH60" s="5"/>
      <c r="AI60" s="5"/>
      <c r="AJ60" s="5"/>
      <c r="AK60" s="35"/>
      <c r="AL60" s="5"/>
      <c r="AM60" s="5"/>
      <c r="AN60" s="5"/>
      <c r="AO60" s="36"/>
      <c r="AP60" s="5"/>
      <c r="AQ60" s="5"/>
      <c r="AR60" s="5"/>
      <c r="AS60" s="5"/>
      <c r="AT60" s="5"/>
      <c r="AU60" s="5"/>
      <c r="AV60" s="5"/>
      <c r="AW60" s="5"/>
      <c r="AX60" s="35"/>
      <c r="AY60" s="5"/>
      <c r="AZ60" s="5"/>
      <c r="BA60" s="5"/>
      <c r="BB60" s="35"/>
      <c r="BC60" s="5"/>
      <c r="BD60" s="5"/>
      <c r="BE60" s="5"/>
      <c r="BF60" s="5"/>
      <c r="BG60" s="9">
        <f t="shared" si="7"/>
        <v>3</v>
      </c>
    </row>
    <row r="61" spans="1:59" x14ac:dyDescent="0.2">
      <c r="A61" s="3" t="str">
        <f>ACCIONES!$L$6</f>
        <v>Regalo de OTOÑO: ropa por compra de 100€</v>
      </c>
      <c r="B61" s="4"/>
      <c r="C61" s="4"/>
      <c r="D61" s="4"/>
      <c r="F61" s="5"/>
      <c r="G61" s="5"/>
      <c r="H61" s="5"/>
      <c r="I61" s="5"/>
      <c r="J61" s="35"/>
      <c r="K61" s="5"/>
      <c r="L61" s="5"/>
      <c r="M61" s="5"/>
      <c r="N61" s="35"/>
      <c r="O61" s="5"/>
      <c r="P61" s="5"/>
      <c r="Q61" s="5"/>
      <c r="R61" s="35"/>
      <c r="S61" s="5"/>
      <c r="T61" s="5"/>
      <c r="U61" s="5"/>
      <c r="V61" s="35"/>
      <c r="W61" s="5"/>
      <c r="X61" s="5"/>
      <c r="Y61" s="5"/>
      <c r="Z61" s="5"/>
      <c r="AA61" s="35"/>
      <c r="AB61" s="5"/>
      <c r="AC61" s="5"/>
      <c r="AD61" s="5"/>
      <c r="AE61" s="5"/>
      <c r="AF61" s="2"/>
      <c r="AG61" s="5"/>
      <c r="AH61" s="5"/>
      <c r="AI61" s="5"/>
      <c r="AJ61" s="5"/>
      <c r="AK61" s="35"/>
      <c r="AL61" s="5"/>
      <c r="AM61" s="5"/>
      <c r="AN61" s="5"/>
      <c r="AO61" s="36"/>
      <c r="AP61" s="5"/>
      <c r="AQ61" s="5"/>
      <c r="AR61" s="5"/>
      <c r="AS61" s="5"/>
      <c r="AT61" s="5">
        <v>1</v>
      </c>
      <c r="AU61" s="5">
        <v>1</v>
      </c>
      <c r="AV61" s="5">
        <v>1</v>
      </c>
      <c r="AW61" s="5">
        <v>1</v>
      </c>
      <c r="AX61" s="35">
        <v>1</v>
      </c>
      <c r="AY61" s="5"/>
      <c r="AZ61" s="5"/>
      <c r="BA61" s="5"/>
      <c r="BB61" s="35"/>
      <c r="BC61" s="5"/>
      <c r="BD61" s="5"/>
      <c r="BE61" s="5"/>
      <c r="BF61" s="5"/>
      <c r="BG61" s="9">
        <f t="shared" si="7"/>
        <v>5</v>
      </c>
    </row>
    <row r="62" spans="1:59" x14ac:dyDescent="0.2">
      <c r="A62" s="3" t="str">
        <f>ACCIONES!$L$7</f>
        <v>Almuerzo técnico de formación</v>
      </c>
      <c r="B62" s="4"/>
      <c r="C62" s="4"/>
      <c r="D62" s="4"/>
      <c r="F62" s="5"/>
      <c r="G62" s="5"/>
      <c r="H62" s="5"/>
      <c r="I62" s="5"/>
      <c r="J62" s="35"/>
      <c r="K62" s="5"/>
      <c r="L62" s="5"/>
      <c r="M62" s="5"/>
      <c r="N62" s="35"/>
      <c r="O62" s="5"/>
      <c r="P62" s="5"/>
      <c r="Q62" s="5"/>
      <c r="R62" s="35"/>
      <c r="S62" s="5"/>
      <c r="T62" s="5"/>
      <c r="U62" s="5"/>
      <c r="V62" s="35"/>
      <c r="W62" s="5"/>
      <c r="X62" s="5"/>
      <c r="Y62" s="5"/>
      <c r="Z62" s="5"/>
      <c r="AA62" s="35"/>
      <c r="AB62" s="5"/>
      <c r="AC62" s="5"/>
      <c r="AD62" s="5"/>
      <c r="AE62" s="5"/>
      <c r="AG62" s="5"/>
      <c r="AH62" s="5"/>
      <c r="AI62" s="5"/>
      <c r="AJ62" s="5"/>
      <c r="AK62" s="35"/>
      <c r="AL62" s="5"/>
      <c r="AM62" s="5"/>
      <c r="AN62" s="5"/>
      <c r="AO62" s="36"/>
      <c r="AP62" s="5"/>
      <c r="AQ62" s="5"/>
      <c r="AR62" s="5"/>
      <c r="AS62" s="35"/>
      <c r="AT62" s="5"/>
      <c r="AU62" s="5"/>
      <c r="AV62" s="5"/>
      <c r="AW62" s="5"/>
      <c r="AX62" s="35"/>
      <c r="AY62" s="5"/>
      <c r="AZ62" s="5"/>
      <c r="BA62" s="5"/>
      <c r="BB62" s="35"/>
      <c r="BC62" s="5"/>
      <c r="BD62" s="5"/>
      <c r="BE62" s="5"/>
      <c r="BF62" s="5"/>
      <c r="BG62" s="9">
        <f t="shared" si="7"/>
        <v>0</v>
      </c>
    </row>
    <row r="63" spans="1:59" x14ac:dyDescent="0.2">
      <c r="A63" s="3" t="str">
        <f>ACCIONES!$L$8</f>
        <v>Jornada de producto en tienda con almuerzo</v>
      </c>
      <c r="B63" s="4"/>
      <c r="C63" s="4"/>
      <c r="D63" s="4"/>
      <c r="F63" s="5"/>
      <c r="G63" s="5"/>
      <c r="H63" s="5"/>
      <c r="I63" s="5"/>
      <c r="J63" s="35"/>
      <c r="K63" s="5"/>
      <c r="L63" s="5"/>
      <c r="M63" s="5"/>
      <c r="N63" s="35"/>
      <c r="O63" s="5"/>
      <c r="P63" s="5"/>
      <c r="Q63" s="5"/>
      <c r="R63" s="35"/>
      <c r="S63" s="5"/>
      <c r="T63" s="5"/>
      <c r="U63" s="5"/>
      <c r="V63" s="35"/>
      <c r="W63" s="5"/>
      <c r="X63" s="5"/>
      <c r="Y63" s="5"/>
      <c r="Z63" s="5"/>
      <c r="AA63" s="35"/>
      <c r="AB63" s="5"/>
      <c r="AC63" s="5"/>
      <c r="AD63" s="5"/>
      <c r="AE63" s="5"/>
      <c r="AG63" s="5"/>
      <c r="AH63" s="5"/>
      <c r="AI63" s="5"/>
      <c r="AJ63" s="5"/>
      <c r="AK63" s="35"/>
      <c r="AL63" s="5"/>
      <c r="AM63" s="5"/>
      <c r="AN63" s="5"/>
      <c r="AO63" s="36"/>
      <c r="AP63" s="5"/>
      <c r="AQ63" s="5"/>
      <c r="AR63" s="5"/>
      <c r="AS63" s="35"/>
      <c r="AT63" s="5"/>
      <c r="AU63" s="5"/>
      <c r="AV63" s="5"/>
      <c r="AW63" s="5"/>
      <c r="AX63" s="35"/>
      <c r="AY63" s="5"/>
      <c r="AZ63" s="5"/>
      <c r="BA63" s="5"/>
      <c r="BB63" s="35"/>
      <c r="BC63" s="5"/>
      <c r="BD63" s="5"/>
      <c r="BE63" s="5"/>
      <c r="BF63" s="5"/>
      <c r="BG63" s="9">
        <f t="shared" si="7"/>
        <v>0</v>
      </c>
    </row>
    <row r="64" spans="1:59" x14ac:dyDescent="0.2">
      <c r="A64" s="3" t="str">
        <f>ACCIONES!$L$9</f>
        <v>Desayuno en el punto de venta</v>
      </c>
      <c r="B64" s="4"/>
      <c r="C64" s="4"/>
      <c r="D64" s="4"/>
      <c r="F64" s="5"/>
      <c r="G64" s="5"/>
      <c r="H64" s="5"/>
      <c r="I64" s="5"/>
      <c r="J64" s="35"/>
      <c r="K64" s="5"/>
      <c r="L64" s="5"/>
      <c r="M64" s="5"/>
      <c r="N64" s="35"/>
      <c r="O64" s="5"/>
      <c r="P64" s="5"/>
      <c r="Q64" s="5"/>
      <c r="R64" s="35"/>
      <c r="S64" s="5"/>
      <c r="T64" s="5"/>
      <c r="U64" s="5"/>
      <c r="V64" s="35"/>
      <c r="W64" s="5"/>
      <c r="X64" s="5"/>
      <c r="Y64" s="5"/>
      <c r="Z64" s="5"/>
      <c r="AA64" s="35"/>
      <c r="AB64" s="5"/>
      <c r="AC64" s="5"/>
      <c r="AD64" s="5"/>
      <c r="AE64" s="5"/>
      <c r="AG64" s="5"/>
      <c r="AH64" s="5"/>
      <c r="AI64" s="5"/>
      <c r="AJ64" s="5"/>
      <c r="AK64" s="35"/>
      <c r="AL64" s="5"/>
      <c r="AM64" s="5"/>
      <c r="AN64" s="5"/>
      <c r="AO64" s="36"/>
      <c r="AP64" s="5"/>
      <c r="AQ64" s="5"/>
      <c r="AR64" s="5"/>
      <c r="AS64" s="35"/>
      <c r="AT64" s="5"/>
      <c r="AU64" s="5"/>
      <c r="AV64" s="5"/>
      <c r="AW64" s="5"/>
      <c r="AX64" s="35"/>
      <c r="AY64" s="5"/>
      <c r="AZ64" s="5"/>
      <c r="BA64" s="5"/>
      <c r="BB64" s="35"/>
      <c r="BC64" s="5"/>
      <c r="BD64" s="5"/>
      <c r="BE64" s="5"/>
      <c r="BF64" s="5"/>
      <c r="BG64" s="9">
        <f t="shared" si="7"/>
        <v>0</v>
      </c>
    </row>
    <row r="65" spans="1:59" x14ac:dyDescent="0.2">
      <c r="A65" s="3" t="str">
        <f>ACCIONES!$L$10</f>
        <v>Día especial de tienda</v>
      </c>
      <c r="B65" s="4"/>
      <c r="C65" s="4"/>
      <c r="D65" s="4"/>
      <c r="F65" s="5"/>
      <c r="G65" s="5"/>
      <c r="H65" s="5"/>
      <c r="I65" s="5"/>
      <c r="J65" s="35"/>
      <c r="K65" s="5"/>
      <c r="L65" s="5"/>
      <c r="M65" s="5"/>
      <c r="N65" s="35"/>
      <c r="O65" s="5"/>
      <c r="P65" s="5"/>
      <c r="Q65" s="5"/>
      <c r="R65" s="35"/>
      <c r="S65" s="5"/>
      <c r="T65" s="5"/>
      <c r="U65" s="5"/>
      <c r="V65" s="35"/>
      <c r="W65" s="5"/>
      <c r="X65" s="5"/>
      <c r="Y65" s="5"/>
      <c r="Z65" s="5"/>
      <c r="AA65" s="35"/>
      <c r="AB65" s="5"/>
      <c r="AC65" s="5"/>
      <c r="AD65" s="5"/>
      <c r="AE65" s="5"/>
      <c r="AG65" s="5"/>
      <c r="AH65" s="5"/>
      <c r="AI65" s="5"/>
      <c r="AJ65" s="5"/>
      <c r="AK65" s="35"/>
      <c r="AL65" s="5"/>
      <c r="AM65" s="5"/>
      <c r="AN65" s="5"/>
      <c r="AO65" s="36"/>
      <c r="AP65" s="5"/>
      <c r="AQ65" s="5"/>
      <c r="AR65" s="5"/>
      <c r="AS65" s="35"/>
      <c r="AT65" s="5"/>
      <c r="AU65" s="5"/>
      <c r="AV65" s="5"/>
      <c r="AW65" s="5"/>
      <c r="AX65" s="35"/>
      <c r="AY65" s="5"/>
      <c r="AZ65" s="5"/>
      <c r="BA65" s="5"/>
      <c r="BB65" s="35"/>
      <c r="BC65" s="5"/>
      <c r="BD65" s="5"/>
      <c r="BE65" s="5"/>
      <c r="BF65" s="5"/>
      <c r="BG65" s="9">
        <f t="shared" si="7"/>
        <v>0</v>
      </c>
    </row>
    <row r="66" spans="1:59" x14ac:dyDescent="0.2">
      <c r="A66" s="3" t="str">
        <f>ACCIONES!$L$11</f>
        <v>Sorteo en tienda de Prenda/Artículo</v>
      </c>
      <c r="B66" s="4"/>
      <c r="C66" s="4"/>
      <c r="D66" s="4"/>
      <c r="F66" s="5"/>
      <c r="G66" s="5"/>
      <c r="H66" s="5"/>
      <c r="I66" s="5"/>
      <c r="J66" s="35"/>
      <c r="K66" s="5"/>
      <c r="L66" s="5"/>
      <c r="M66" s="5"/>
      <c r="N66" s="35"/>
      <c r="O66" s="5"/>
      <c r="P66" s="5"/>
      <c r="Q66" s="5"/>
      <c r="R66" s="35"/>
      <c r="S66" s="5"/>
      <c r="T66" s="5"/>
      <c r="U66" s="5"/>
      <c r="V66" s="35"/>
      <c r="W66" s="5"/>
      <c r="X66" s="5"/>
      <c r="Y66" s="5"/>
      <c r="Z66" s="5"/>
      <c r="AA66" s="35"/>
      <c r="AB66" s="5"/>
      <c r="AC66" s="5"/>
      <c r="AD66" s="5"/>
      <c r="AE66" s="5"/>
      <c r="AG66" s="5"/>
      <c r="AH66" s="5"/>
      <c r="AI66" s="5"/>
      <c r="AJ66" s="5"/>
      <c r="AK66" s="35"/>
      <c r="AL66" s="5"/>
      <c r="AM66" s="5"/>
      <c r="AN66" s="5"/>
      <c r="AO66" s="36"/>
      <c r="AP66" s="5"/>
      <c r="AQ66" s="5"/>
      <c r="AR66" s="5"/>
      <c r="AS66" s="35"/>
      <c r="AT66" s="5"/>
      <c r="AU66" s="5"/>
      <c r="AV66" s="5"/>
      <c r="AW66" s="5"/>
      <c r="AX66" s="35"/>
      <c r="AY66" s="5"/>
      <c r="AZ66" s="5"/>
      <c r="BA66" s="5"/>
      <c r="BB66" s="35"/>
      <c r="BC66" s="5"/>
      <c r="BD66" s="5"/>
      <c r="BE66" s="5"/>
      <c r="BF66" s="5"/>
      <c r="BG66" s="9">
        <f t="shared" si="7"/>
        <v>0</v>
      </c>
    </row>
    <row r="67" spans="1:59" x14ac:dyDescent="0.2">
      <c r="A67" s="3" t="str">
        <f>ACCIONES!$L$12</f>
        <v>Obsequio de ropa hasta fins de existencias</v>
      </c>
      <c r="B67" s="4"/>
      <c r="C67" s="4"/>
      <c r="D67" s="4"/>
      <c r="F67" s="5"/>
      <c r="G67" s="5"/>
      <c r="H67" s="5"/>
      <c r="I67" s="5"/>
      <c r="J67" s="35"/>
      <c r="K67" s="5"/>
      <c r="L67" s="5"/>
      <c r="M67" s="5"/>
      <c r="N67" s="35"/>
      <c r="O67" s="5"/>
      <c r="P67" s="5"/>
      <c r="Q67" s="5"/>
      <c r="R67" s="35"/>
      <c r="S67" s="5"/>
      <c r="T67" s="5"/>
      <c r="U67" s="5"/>
      <c r="V67" s="35"/>
      <c r="W67" s="5"/>
      <c r="X67" s="5"/>
      <c r="Y67" s="5"/>
      <c r="Z67" s="5"/>
      <c r="AA67" s="35"/>
      <c r="AB67" s="5"/>
      <c r="AC67" s="5"/>
      <c r="AD67" s="5"/>
      <c r="AE67" s="5"/>
      <c r="AG67" s="5"/>
      <c r="AH67" s="5"/>
      <c r="AI67" s="5"/>
      <c r="AJ67" s="5"/>
      <c r="AK67" s="35"/>
      <c r="AL67" s="5"/>
      <c r="AM67" s="5"/>
      <c r="AN67" s="5"/>
      <c r="AO67" s="36"/>
      <c r="AP67" s="5"/>
      <c r="AQ67" s="5"/>
      <c r="AR67" s="5"/>
      <c r="AS67" s="35"/>
      <c r="AT67" s="5"/>
      <c r="AU67" s="5"/>
      <c r="AV67" s="5"/>
      <c r="AW67" s="5"/>
      <c r="AX67" s="35"/>
      <c r="AY67" s="5"/>
      <c r="AZ67" s="5"/>
      <c r="BA67" s="5"/>
      <c r="BB67" s="35"/>
      <c r="BC67" s="5"/>
      <c r="BD67" s="5"/>
      <c r="BE67" s="5"/>
      <c r="BF67" s="5"/>
      <c r="BG67" s="9">
        <f t="shared" ref="BG67" si="8">COUNTIF(F67:BF67, 1)</f>
        <v>0</v>
      </c>
    </row>
    <row r="68" spans="1:59" x14ac:dyDescent="0.2"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</row>
    <row r="69" spans="1:59" x14ac:dyDescent="0.2"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</row>
    <row r="70" spans="1:59" ht="8" customHeight="1" x14ac:dyDescent="0.2"/>
    <row r="71" spans="1:59" x14ac:dyDescent="0.2">
      <c r="A71" s="1" t="s">
        <v>84</v>
      </c>
      <c r="B71" s="95" t="s">
        <v>3</v>
      </c>
      <c r="C71" s="95"/>
    </row>
    <row r="72" spans="1:59" x14ac:dyDescent="0.2">
      <c r="A72" s="1" t="s">
        <v>85</v>
      </c>
      <c r="B72" s="96" t="s">
        <v>36</v>
      </c>
      <c r="C72" s="96"/>
      <c r="F72" s="93" t="s">
        <v>86</v>
      </c>
      <c r="G72" s="93"/>
      <c r="H72" s="93"/>
      <c r="I72" s="93"/>
      <c r="J72" s="94"/>
      <c r="K72" s="92" t="s">
        <v>87</v>
      </c>
      <c r="L72" s="93"/>
      <c r="M72" s="93"/>
      <c r="N72" s="94"/>
      <c r="O72" s="92" t="s">
        <v>88</v>
      </c>
      <c r="P72" s="93"/>
      <c r="Q72" s="93"/>
      <c r="R72" s="94"/>
      <c r="S72" s="92" t="s">
        <v>89</v>
      </c>
      <c r="T72" s="93"/>
      <c r="U72" s="93"/>
      <c r="V72" s="94"/>
      <c r="W72" s="92" t="s">
        <v>90</v>
      </c>
      <c r="X72" s="93"/>
      <c r="Y72" s="93"/>
      <c r="Z72" s="93"/>
      <c r="AA72" s="94"/>
      <c r="AB72" s="92" t="s">
        <v>91</v>
      </c>
      <c r="AC72" s="93"/>
      <c r="AD72" s="93"/>
      <c r="AE72" s="93"/>
      <c r="AG72" s="93" t="s">
        <v>92</v>
      </c>
      <c r="AH72" s="93"/>
      <c r="AI72" s="93"/>
      <c r="AJ72" s="93"/>
      <c r="AK72" s="94"/>
      <c r="AL72" s="92" t="s">
        <v>93</v>
      </c>
      <c r="AM72" s="93"/>
      <c r="AN72" s="93"/>
      <c r="AO72" s="93"/>
      <c r="AP72" s="92" t="s">
        <v>94</v>
      </c>
      <c r="AQ72" s="93"/>
      <c r="AR72" s="93"/>
      <c r="AS72" s="94"/>
      <c r="AT72" s="92" t="s">
        <v>95</v>
      </c>
      <c r="AU72" s="93"/>
      <c r="AV72" s="93"/>
      <c r="AW72" s="93"/>
      <c r="AX72" s="94"/>
      <c r="AY72" s="92" t="s">
        <v>96</v>
      </c>
      <c r="AZ72" s="93"/>
      <c r="BA72" s="93"/>
      <c r="BB72" s="94"/>
      <c r="BC72" s="92" t="s">
        <v>97</v>
      </c>
      <c r="BD72" s="93"/>
      <c r="BE72" s="93"/>
      <c r="BF72" s="93"/>
    </row>
    <row r="73" spans="1:59" ht="8" customHeight="1" x14ac:dyDescent="0.2">
      <c r="F73" s="93"/>
      <c r="G73" s="93"/>
      <c r="H73" s="93"/>
      <c r="I73" s="93"/>
      <c r="J73" s="94"/>
      <c r="K73" s="92"/>
      <c r="L73" s="93"/>
      <c r="M73" s="93"/>
      <c r="N73" s="94"/>
      <c r="O73" s="92"/>
      <c r="P73" s="93"/>
      <c r="Q73" s="93"/>
      <c r="R73" s="94"/>
      <c r="S73" s="92"/>
      <c r="T73" s="93"/>
      <c r="U73" s="93"/>
      <c r="V73" s="94"/>
      <c r="W73" s="92"/>
      <c r="X73" s="93"/>
      <c r="Y73" s="93"/>
      <c r="Z73" s="93"/>
      <c r="AA73" s="94"/>
      <c r="AB73" s="92"/>
      <c r="AC73" s="93"/>
      <c r="AD73" s="93"/>
      <c r="AE73" s="93"/>
      <c r="AG73" s="93"/>
      <c r="AH73" s="93"/>
      <c r="AI73" s="93"/>
      <c r="AJ73" s="93"/>
      <c r="AK73" s="94"/>
      <c r="AL73" s="92"/>
      <c r="AM73" s="93"/>
      <c r="AN73" s="93"/>
      <c r="AO73" s="93"/>
      <c r="AP73" s="92"/>
      <c r="AQ73" s="93"/>
      <c r="AR73" s="93"/>
      <c r="AS73" s="94"/>
      <c r="AT73" s="92"/>
      <c r="AU73" s="93"/>
      <c r="AV73" s="93"/>
      <c r="AW73" s="93"/>
      <c r="AX73" s="94"/>
      <c r="AY73" s="92"/>
      <c r="AZ73" s="93"/>
      <c r="BA73" s="93"/>
      <c r="BB73" s="94"/>
      <c r="BC73" s="92"/>
      <c r="BD73" s="93"/>
      <c r="BE73" s="93"/>
      <c r="BF73" s="93"/>
    </row>
    <row r="74" spans="1:59" x14ac:dyDescent="0.2">
      <c r="A74" s="91" t="s">
        <v>2</v>
      </c>
      <c r="B74" s="91"/>
      <c r="C74" s="91"/>
      <c r="D74" s="91"/>
      <c r="F74" s="20" t="s">
        <v>98</v>
      </c>
      <c r="G74" s="6" t="s">
        <v>99</v>
      </c>
      <c r="H74" s="20" t="s">
        <v>100</v>
      </c>
      <c r="I74" s="6" t="s">
        <v>101</v>
      </c>
      <c r="J74" s="21" t="s">
        <v>102</v>
      </c>
      <c r="K74" s="6" t="s">
        <v>98</v>
      </c>
      <c r="L74" s="20" t="s">
        <v>99</v>
      </c>
      <c r="M74" s="6" t="s">
        <v>100</v>
      </c>
      <c r="N74" s="22" t="s">
        <v>101</v>
      </c>
      <c r="O74" s="6" t="s">
        <v>98</v>
      </c>
      <c r="P74" s="20" t="s">
        <v>99</v>
      </c>
      <c r="Q74" s="6" t="s">
        <v>100</v>
      </c>
      <c r="R74" s="22" t="s">
        <v>101</v>
      </c>
      <c r="S74" s="6" t="s">
        <v>98</v>
      </c>
      <c r="T74" s="20" t="s">
        <v>99</v>
      </c>
      <c r="U74" s="6" t="s">
        <v>100</v>
      </c>
      <c r="V74" s="22" t="s">
        <v>101</v>
      </c>
      <c r="W74" s="6" t="s">
        <v>98</v>
      </c>
      <c r="X74" s="20" t="s">
        <v>99</v>
      </c>
      <c r="Y74" s="6" t="s">
        <v>100</v>
      </c>
      <c r="Z74" s="20" t="s">
        <v>101</v>
      </c>
      <c r="AA74" s="7" t="s">
        <v>102</v>
      </c>
      <c r="AB74" s="20" t="s">
        <v>98</v>
      </c>
      <c r="AC74" s="6" t="s">
        <v>99</v>
      </c>
      <c r="AD74" s="20" t="s">
        <v>100</v>
      </c>
      <c r="AE74" s="6" t="s">
        <v>101</v>
      </c>
      <c r="AG74" s="20" t="s">
        <v>98</v>
      </c>
      <c r="AH74" s="6" t="s">
        <v>99</v>
      </c>
      <c r="AI74" s="20" t="s">
        <v>100</v>
      </c>
      <c r="AJ74" s="7" t="s">
        <v>101</v>
      </c>
      <c r="AK74" s="22" t="s">
        <v>102</v>
      </c>
      <c r="AL74" s="43" t="s">
        <v>98</v>
      </c>
      <c r="AM74" s="20" t="s">
        <v>99</v>
      </c>
      <c r="AN74" s="43" t="s">
        <v>100</v>
      </c>
      <c r="AO74" s="47" t="s">
        <v>101</v>
      </c>
      <c r="AP74" s="6" t="s">
        <v>98</v>
      </c>
      <c r="AQ74" s="20" t="s">
        <v>99</v>
      </c>
      <c r="AR74" s="6" t="s">
        <v>100</v>
      </c>
      <c r="AS74" s="22" t="s">
        <v>101</v>
      </c>
      <c r="AT74" s="6" t="s">
        <v>98</v>
      </c>
      <c r="AU74" s="20" t="s">
        <v>99</v>
      </c>
      <c r="AV74" s="6" t="s">
        <v>100</v>
      </c>
      <c r="AW74" s="20" t="s">
        <v>101</v>
      </c>
      <c r="AX74" s="7" t="s">
        <v>102</v>
      </c>
      <c r="AY74" s="20" t="s">
        <v>98</v>
      </c>
      <c r="AZ74" s="6" t="s">
        <v>99</v>
      </c>
      <c r="BA74" s="20" t="s">
        <v>100</v>
      </c>
      <c r="BB74" s="7" t="s">
        <v>101</v>
      </c>
      <c r="BC74" s="20" t="s">
        <v>98</v>
      </c>
      <c r="BD74" s="6" t="s">
        <v>99</v>
      </c>
      <c r="BE74" s="20" t="s">
        <v>100</v>
      </c>
      <c r="BF74" s="6" t="s">
        <v>101</v>
      </c>
    </row>
    <row r="75" spans="1:59" x14ac:dyDescent="0.2">
      <c r="A75" s="3" t="str">
        <f>ACCIONES!$L$3</f>
        <v>Regalo de Fuet a los 20 primeras compas de 20€</v>
      </c>
      <c r="B75" s="3"/>
      <c r="C75" s="3"/>
      <c r="D75" s="3"/>
      <c r="F75" s="5"/>
      <c r="G75" s="5"/>
      <c r="H75" s="5"/>
      <c r="I75" s="5"/>
      <c r="J75" s="34"/>
      <c r="K75" s="5"/>
      <c r="L75" s="5"/>
      <c r="M75" s="5"/>
      <c r="N75" s="36"/>
      <c r="O75" s="39"/>
      <c r="P75" s="5">
        <v>1</v>
      </c>
      <c r="Q75" s="5">
        <v>1</v>
      </c>
      <c r="R75" s="5"/>
      <c r="S75" s="5"/>
      <c r="T75" s="5"/>
      <c r="U75" s="5"/>
      <c r="V75" s="36"/>
      <c r="W75" s="5"/>
      <c r="X75" s="5"/>
      <c r="Y75" s="5"/>
      <c r="Z75" s="5"/>
      <c r="AA75" s="36"/>
      <c r="AB75" s="5"/>
      <c r="AC75" s="5"/>
      <c r="AD75" s="5"/>
      <c r="AE75" s="5"/>
      <c r="AG75" s="5"/>
      <c r="AH75" s="5"/>
      <c r="AI75" s="5"/>
      <c r="AJ75" s="5"/>
      <c r="AK75" s="36"/>
      <c r="AL75" s="5"/>
      <c r="AM75" s="5"/>
      <c r="AN75" s="5"/>
      <c r="AO75" s="36"/>
      <c r="AP75" s="5"/>
      <c r="AQ75" s="5"/>
      <c r="AR75" s="5"/>
      <c r="AS75" s="36"/>
      <c r="AT75" s="5"/>
      <c r="AU75" s="5"/>
      <c r="AV75" s="5"/>
      <c r="AW75" s="5"/>
      <c r="AX75" s="36"/>
      <c r="AY75" s="5"/>
      <c r="AZ75" s="5"/>
      <c r="BA75" s="5"/>
      <c r="BB75" s="36"/>
      <c r="BC75" s="5"/>
      <c r="BD75" s="5"/>
      <c r="BE75" s="5"/>
      <c r="BF75" s="5"/>
      <c r="BG75" s="9">
        <f t="shared" ref="BG75:BG84" si="9">COUNTIF(F75:BF75, 1)</f>
        <v>2</v>
      </c>
    </row>
    <row r="76" spans="1:59" x14ac:dyDescent="0.2">
      <c r="A76" s="3" t="str">
        <f>ACCIONES!$L$4</f>
        <v>Regalo de PRIMAVERA: camiseta por compra de 100€</v>
      </c>
      <c r="B76" s="4"/>
      <c r="C76" s="4"/>
      <c r="D76" s="4"/>
      <c r="F76" s="5"/>
      <c r="G76" s="5"/>
      <c r="H76" s="5"/>
      <c r="I76" s="5"/>
      <c r="J76" s="35"/>
      <c r="K76" s="5"/>
      <c r="L76" s="5"/>
      <c r="M76" s="5"/>
      <c r="N76" s="35"/>
      <c r="O76" s="5"/>
      <c r="P76" s="5"/>
      <c r="Q76" s="5"/>
      <c r="R76" s="35"/>
      <c r="S76" s="5"/>
      <c r="T76" s="5"/>
      <c r="U76" s="5">
        <v>1</v>
      </c>
      <c r="V76" s="5">
        <v>1</v>
      </c>
      <c r="W76" s="35"/>
      <c r="X76" s="5"/>
      <c r="Y76" s="5"/>
      <c r="Z76" s="5"/>
      <c r="AA76" s="35"/>
      <c r="AB76" s="5"/>
      <c r="AC76" s="5"/>
      <c r="AD76" s="5"/>
      <c r="AE76" s="5"/>
      <c r="AG76" s="5"/>
      <c r="AH76" s="5"/>
      <c r="AI76" s="5"/>
      <c r="AJ76" s="5"/>
      <c r="AK76" s="35"/>
      <c r="AL76" s="5"/>
      <c r="AM76" s="5"/>
      <c r="AN76" s="5"/>
      <c r="AO76" s="36"/>
      <c r="AP76" s="5"/>
      <c r="AQ76" s="5"/>
      <c r="AR76" s="5"/>
      <c r="AS76" s="35"/>
      <c r="AT76" s="5"/>
      <c r="AU76" s="5"/>
      <c r="AV76" s="5"/>
      <c r="AW76" s="5"/>
      <c r="AX76" s="35"/>
      <c r="AY76" s="5"/>
      <c r="AZ76" s="5"/>
      <c r="BA76" s="5"/>
      <c r="BB76" s="35"/>
      <c r="BC76" s="5"/>
      <c r="BD76" s="5"/>
      <c r="BE76" s="5"/>
      <c r="BF76" s="5"/>
      <c r="BG76" s="9">
        <f t="shared" si="9"/>
        <v>2</v>
      </c>
    </row>
    <row r="77" spans="1:59" x14ac:dyDescent="0.2">
      <c r="A77" s="3" t="str">
        <f>ACCIONES!$L$5</f>
        <v>Regalo de VERANO: 3 opciones a escoger por compra de 50€</v>
      </c>
      <c r="B77" s="4"/>
      <c r="C77" s="4"/>
      <c r="D77" s="4"/>
      <c r="F77" s="5"/>
      <c r="G77" s="5"/>
      <c r="H77" s="5"/>
      <c r="I77" s="5"/>
      <c r="J77" s="35"/>
      <c r="K77" s="5"/>
      <c r="L77" s="5"/>
      <c r="M77" s="5"/>
      <c r="N77" s="35"/>
      <c r="O77" s="5"/>
      <c r="P77" s="5"/>
      <c r="Q77" s="5"/>
      <c r="R77" s="35"/>
      <c r="S77" s="5"/>
      <c r="T77" s="5"/>
      <c r="U77" s="5"/>
      <c r="V77" s="5"/>
      <c r="W77" s="5"/>
      <c r="X77" s="5"/>
      <c r="Y77" s="5"/>
      <c r="Z77" s="5"/>
      <c r="AA77" s="35"/>
      <c r="AB77" s="5">
        <v>1</v>
      </c>
      <c r="AC77" s="5">
        <v>1</v>
      </c>
      <c r="AD77" s="5">
        <v>1</v>
      </c>
      <c r="AE77" s="9"/>
      <c r="AG77" s="5"/>
      <c r="AH77" s="5"/>
      <c r="AI77" s="5"/>
      <c r="AJ77" s="5"/>
      <c r="AK77" s="35"/>
      <c r="AL77" s="5"/>
      <c r="AM77" s="5"/>
      <c r="AN77" s="5"/>
      <c r="AO77" s="36"/>
      <c r="AP77" s="5"/>
      <c r="AQ77" s="5"/>
      <c r="AR77" s="5"/>
      <c r="AS77" s="5"/>
      <c r="AT77" s="5"/>
      <c r="AU77" s="5"/>
      <c r="AV77" s="5"/>
      <c r="AW77" s="5"/>
      <c r="AX77" s="35"/>
      <c r="AY77" s="5"/>
      <c r="AZ77" s="5"/>
      <c r="BA77" s="5"/>
      <c r="BB77" s="35"/>
      <c r="BC77" s="5"/>
      <c r="BD77" s="5"/>
      <c r="BE77" s="5"/>
      <c r="BF77" s="5"/>
      <c r="BG77" s="9">
        <f t="shared" si="9"/>
        <v>3</v>
      </c>
    </row>
    <row r="78" spans="1:59" x14ac:dyDescent="0.2">
      <c r="A78" s="3" t="str">
        <f>ACCIONES!$L$6</f>
        <v>Regalo de OTOÑO: ropa por compra de 100€</v>
      </c>
      <c r="B78" s="4"/>
      <c r="C78" s="4"/>
      <c r="D78" s="4"/>
      <c r="F78" s="5"/>
      <c r="G78" s="5"/>
      <c r="H78" s="5"/>
      <c r="I78" s="5"/>
      <c r="J78" s="35"/>
      <c r="K78" s="5"/>
      <c r="L78" s="5"/>
      <c r="M78" s="5"/>
      <c r="N78" s="35"/>
      <c r="O78" s="5"/>
      <c r="P78" s="5"/>
      <c r="Q78" s="5"/>
      <c r="R78" s="35"/>
      <c r="S78" s="5"/>
      <c r="T78" s="5"/>
      <c r="U78" s="5"/>
      <c r="V78" s="35"/>
      <c r="W78" s="5"/>
      <c r="X78" s="5"/>
      <c r="Y78" s="5"/>
      <c r="Z78" s="5"/>
      <c r="AA78" s="35"/>
      <c r="AB78" s="5"/>
      <c r="AC78" s="5"/>
      <c r="AD78" s="5"/>
      <c r="AE78" s="5"/>
      <c r="AF78" s="2"/>
      <c r="AG78" s="5"/>
      <c r="AH78" s="5"/>
      <c r="AI78" s="5"/>
      <c r="AJ78" s="5"/>
      <c r="AK78" s="35"/>
      <c r="AL78" s="5"/>
      <c r="AM78" s="5"/>
      <c r="AN78" s="5"/>
      <c r="AO78" s="36"/>
      <c r="AP78" s="5"/>
      <c r="AQ78" s="5"/>
      <c r="AR78" s="5"/>
      <c r="AS78" s="5"/>
      <c r="AT78" s="5">
        <v>1</v>
      </c>
      <c r="AU78" s="5">
        <v>1</v>
      </c>
      <c r="AV78" s="5">
        <v>1</v>
      </c>
      <c r="AW78" s="5">
        <v>1</v>
      </c>
      <c r="AX78" s="35">
        <v>1</v>
      </c>
      <c r="AY78" s="5"/>
      <c r="AZ78" s="5"/>
      <c r="BA78" s="5"/>
      <c r="BB78" s="35"/>
      <c r="BC78" s="5"/>
      <c r="BD78" s="5"/>
      <c r="BE78" s="5"/>
      <c r="BF78" s="5"/>
      <c r="BG78" s="9">
        <f t="shared" si="9"/>
        <v>5</v>
      </c>
    </row>
    <row r="79" spans="1:59" x14ac:dyDescent="0.2">
      <c r="A79" s="3" t="str">
        <f>ACCIONES!$L$7</f>
        <v>Almuerzo técnico de formación</v>
      </c>
      <c r="B79" s="4"/>
      <c r="C79" s="4"/>
      <c r="D79" s="4"/>
      <c r="F79" s="5"/>
      <c r="G79" s="5"/>
      <c r="H79" s="5"/>
      <c r="I79" s="5"/>
      <c r="J79" s="35"/>
      <c r="K79" s="5"/>
      <c r="L79" s="5"/>
      <c r="M79" s="5"/>
      <c r="N79" s="35"/>
      <c r="O79" s="5"/>
      <c r="P79" s="5"/>
      <c r="Q79" s="5"/>
      <c r="R79" s="35"/>
      <c r="S79" s="5"/>
      <c r="T79" s="5"/>
      <c r="U79" s="5"/>
      <c r="V79" s="35"/>
      <c r="W79" s="5"/>
      <c r="X79" s="5"/>
      <c r="Y79" s="5"/>
      <c r="Z79" s="5"/>
      <c r="AA79" s="35"/>
      <c r="AB79" s="5"/>
      <c r="AC79" s="5"/>
      <c r="AD79" s="5"/>
      <c r="AE79" s="5"/>
      <c r="AG79" s="5"/>
      <c r="AH79" s="5"/>
      <c r="AI79" s="5"/>
      <c r="AJ79" s="5"/>
      <c r="AK79" s="35"/>
      <c r="AL79" s="5"/>
      <c r="AM79" s="5"/>
      <c r="AN79" s="5"/>
      <c r="AO79" s="36"/>
      <c r="AP79" s="5"/>
      <c r="AQ79" s="5"/>
      <c r="AR79" s="5"/>
      <c r="AS79" s="35"/>
      <c r="AT79" s="5"/>
      <c r="AU79" s="5"/>
      <c r="AV79" s="5"/>
      <c r="AW79" s="5"/>
      <c r="AX79" s="35"/>
      <c r="AY79" s="5"/>
      <c r="AZ79" s="5"/>
      <c r="BA79" s="5"/>
      <c r="BB79" s="35"/>
      <c r="BC79" s="5"/>
      <c r="BD79" s="5"/>
      <c r="BE79" s="5"/>
      <c r="BF79" s="5"/>
      <c r="BG79" s="9">
        <f t="shared" si="9"/>
        <v>0</v>
      </c>
    </row>
    <row r="80" spans="1:59" x14ac:dyDescent="0.2">
      <c r="A80" s="3" t="str">
        <f>ACCIONES!$L$8</f>
        <v>Jornada de producto en tienda con almuerzo</v>
      </c>
      <c r="B80" s="4"/>
      <c r="C80" s="4"/>
      <c r="D80" s="4"/>
      <c r="F80" s="5"/>
      <c r="G80" s="5"/>
      <c r="H80" s="5"/>
      <c r="I80" s="5"/>
      <c r="J80" s="35"/>
      <c r="K80" s="5"/>
      <c r="L80" s="5"/>
      <c r="M80" s="5"/>
      <c r="N80" s="35"/>
      <c r="O80" s="5"/>
      <c r="P80" s="5"/>
      <c r="Q80" s="5"/>
      <c r="R80" s="35"/>
      <c r="S80" s="5"/>
      <c r="T80" s="5"/>
      <c r="U80" s="5"/>
      <c r="V80" s="35"/>
      <c r="W80" s="5"/>
      <c r="X80" s="5"/>
      <c r="Y80" s="5"/>
      <c r="Z80" s="5"/>
      <c r="AA80" s="35"/>
      <c r="AB80" s="5"/>
      <c r="AC80" s="5"/>
      <c r="AD80" s="5"/>
      <c r="AE80" s="5"/>
      <c r="AG80" s="5"/>
      <c r="AH80" s="5"/>
      <c r="AI80" s="5"/>
      <c r="AJ80" s="5"/>
      <c r="AK80" s="35"/>
      <c r="AL80" s="5"/>
      <c r="AM80" s="5"/>
      <c r="AN80" s="5"/>
      <c r="AO80" s="36"/>
      <c r="AP80" s="5"/>
      <c r="AQ80" s="5"/>
      <c r="AR80" s="5"/>
      <c r="AS80" s="35"/>
      <c r="AT80" s="5"/>
      <c r="AU80" s="5"/>
      <c r="AV80" s="5"/>
      <c r="AW80" s="5"/>
      <c r="AX80" s="35"/>
      <c r="AY80" s="5"/>
      <c r="AZ80" s="5"/>
      <c r="BA80" s="5"/>
      <c r="BB80" s="35"/>
      <c r="BC80" s="5"/>
      <c r="BD80" s="5"/>
      <c r="BE80" s="5"/>
      <c r="BF80" s="5"/>
      <c r="BG80" s="9">
        <f t="shared" si="9"/>
        <v>0</v>
      </c>
    </row>
    <row r="81" spans="1:59" x14ac:dyDescent="0.2">
      <c r="A81" s="3" t="str">
        <f>ACCIONES!$L$9</f>
        <v>Desayuno en el punto de venta</v>
      </c>
      <c r="B81" s="4"/>
      <c r="C81" s="4"/>
      <c r="D81" s="4"/>
      <c r="F81" s="5"/>
      <c r="G81" s="5"/>
      <c r="H81" s="5"/>
      <c r="I81" s="5"/>
      <c r="J81" s="35"/>
      <c r="K81" s="5"/>
      <c r="L81" s="5"/>
      <c r="M81" s="5"/>
      <c r="N81" s="35"/>
      <c r="O81" s="5"/>
      <c r="P81" s="5"/>
      <c r="Q81" s="5"/>
      <c r="R81" s="35"/>
      <c r="S81" s="5"/>
      <c r="T81" s="5"/>
      <c r="U81" s="5"/>
      <c r="V81" s="35"/>
      <c r="W81" s="5"/>
      <c r="X81" s="5"/>
      <c r="Y81" s="5"/>
      <c r="Z81" s="5"/>
      <c r="AA81" s="35"/>
      <c r="AB81" s="5"/>
      <c r="AC81" s="5"/>
      <c r="AD81" s="5"/>
      <c r="AE81" s="5"/>
      <c r="AG81" s="5"/>
      <c r="AH81" s="5"/>
      <c r="AI81" s="5"/>
      <c r="AJ81" s="5"/>
      <c r="AK81" s="35"/>
      <c r="AL81" s="5"/>
      <c r="AM81" s="5"/>
      <c r="AN81" s="5"/>
      <c r="AO81" s="36"/>
      <c r="AP81" s="5"/>
      <c r="AQ81" s="5"/>
      <c r="AR81" s="5"/>
      <c r="AS81" s="35"/>
      <c r="AT81" s="5"/>
      <c r="AU81" s="5"/>
      <c r="AV81" s="5"/>
      <c r="AW81" s="5"/>
      <c r="AX81" s="35"/>
      <c r="AY81" s="5"/>
      <c r="AZ81" s="5"/>
      <c r="BA81" s="5"/>
      <c r="BB81" s="35"/>
      <c r="BC81" s="5"/>
      <c r="BD81" s="5"/>
      <c r="BE81" s="5"/>
      <c r="BF81" s="5"/>
      <c r="BG81" s="9">
        <f t="shared" si="9"/>
        <v>0</v>
      </c>
    </row>
    <row r="82" spans="1:59" x14ac:dyDescent="0.2">
      <c r="A82" s="3" t="str">
        <f>ACCIONES!$L$10</f>
        <v>Día especial de tienda</v>
      </c>
      <c r="B82" s="4"/>
      <c r="C82" s="4"/>
      <c r="D82" s="4"/>
      <c r="F82" s="5"/>
      <c r="G82" s="5"/>
      <c r="H82" s="5"/>
      <c r="I82" s="5"/>
      <c r="J82" s="35"/>
      <c r="K82" s="5"/>
      <c r="L82" s="5"/>
      <c r="M82" s="5"/>
      <c r="N82" s="35"/>
      <c r="O82" s="5"/>
      <c r="P82" s="5"/>
      <c r="Q82" s="5"/>
      <c r="R82" s="35"/>
      <c r="S82" s="5"/>
      <c r="T82" s="5"/>
      <c r="U82" s="5"/>
      <c r="V82" s="35"/>
      <c r="W82" s="5"/>
      <c r="X82" s="5"/>
      <c r="Y82" s="5"/>
      <c r="Z82" s="5"/>
      <c r="AA82" s="35"/>
      <c r="AB82" s="5"/>
      <c r="AC82" s="5"/>
      <c r="AD82" s="5"/>
      <c r="AE82" s="5"/>
      <c r="AG82" s="5"/>
      <c r="AH82" s="5"/>
      <c r="AI82" s="5"/>
      <c r="AJ82" s="5"/>
      <c r="AK82" s="35"/>
      <c r="AL82" s="5"/>
      <c r="AM82" s="5"/>
      <c r="AN82" s="5"/>
      <c r="AO82" s="36"/>
      <c r="AP82" s="5"/>
      <c r="AQ82" s="5"/>
      <c r="AR82" s="5"/>
      <c r="AS82" s="35"/>
      <c r="AT82" s="5"/>
      <c r="AU82" s="5"/>
      <c r="AV82" s="5"/>
      <c r="AW82" s="5"/>
      <c r="AX82" s="35"/>
      <c r="AY82" s="5"/>
      <c r="AZ82" s="5"/>
      <c r="BA82" s="5"/>
      <c r="BB82" s="35"/>
      <c r="BC82" s="5"/>
      <c r="BD82" s="5"/>
      <c r="BE82" s="5"/>
      <c r="BF82" s="5"/>
      <c r="BG82" s="9">
        <f t="shared" si="9"/>
        <v>0</v>
      </c>
    </row>
    <row r="83" spans="1:59" x14ac:dyDescent="0.2">
      <c r="A83" s="3" t="str">
        <f>ACCIONES!$L$11</f>
        <v>Sorteo en tienda de Prenda/Artículo</v>
      </c>
      <c r="B83" s="4"/>
      <c r="C83" s="4"/>
      <c r="D83" s="4"/>
      <c r="F83" s="5"/>
      <c r="G83" s="5"/>
      <c r="H83" s="5"/>
      <c r="I83" s="5"/>
      <c r="J83" s="35"/>
      <c r="K83" s="5"/>
      <c r="L83" s="5"/>
      <c r="M83" s="5"/>
      <c r="N83" s="35"/>
      <c r="O83" s="5"/>
      <c r="P83" s="5"/>
      <c r="Q83" s="5"/>
      <c r="R83" s="35"/>
      <c r="S83" s="5"/>
      <c r="T83" s="5"/>
      <c r="U83" s="5"/>
      <c r="V83" s="35"/>
      <c r="W83" s="5"/>
      <c r="X83" s="5"/>
      <c r="Y83" s="5"/>
      <c r="Z83" s="5"/>
      <c r="AA83" s="35"/>
      <c r="AB83" s="5"/>
      <c r="AC83" s="5"/>
      <c r="AD83" s="5"/>
      <c r="AE83" s="5"/>
      <c r="AG83" s="5"/>
      <c r="AH83" s="5"/>
      <c r="AI83" s="5"/>
      <c r="AJ83" s="5"/>
      <c r="AK83" s="35"/>
      <c r="AL83" s="5"/>
      <c r="AM83" s="5"/>
      <c r="AN83" s="5"/>
      <c r="AO83" s="36"/>
      <c r="AP83" s="5"/>
      <c r="AQ83" s="5"/>
      <c r="AR83" s="5"/>
      <c r="AS83" s="35"/>
      <c r="AT83" s="5"/>
      <c r="AU83" s="5"/>
      <c r="AV83" s="5"/>
      <c r="AW83" s="5"/>
      <c r="AX83" s="35"/>
      <c r="AY83" s="5"/>
      <c r="AZ83" s="5"/>
      <c r="BA83" s="5"/>
      <c r="BB83" s="35"/>
      <c r="BC83" s="5"/>
      <c r="BD83" s="5"/>
      <c r="BE83" s="5"/>
      <c r="BF83" s="5"/>
      <c r="BG83" s="9">
        <f t="shared" si="9"/>
        <v>0</v>
      </c>
    </row>
    <row r="84" spans="1:59" x14ac:dyDescent="0.2">
      <c r="A84" s="3" t="str">
        <f>ACCIONES!$L$12</f>
        <v>Obsequio de ropa hasta fins de existencias</v>
      </c>
      <c r="B84" s="4"/>
      <c r="C84" s="4"/>
      <c r="D84" s="4"/>
      <c r="F84" s="5"/>
      <c r="G84" s="5"/>
      <c r="H84" s="5"/>
      <c r="I84" s="5"/>
      <c r="J84" s="35"/>
      <c r="K84" s="5"/>
      <c r="L84" s="5"/>
      <c r="M84" s="5"/>
      <c r="N84" s="35"/>
      <c r="O84" s="5"/>
      <c r="P84" s="5"/>
      <c r="Q84" s="5"/>
      <c r="R84" s="35"/>
      <c r="S84" s="5"/>
      <c r="T84" s="5"/>
      <c r="U84" s="5"/>
      <c r="V84" s="35"/>
      <c r="W84" s="5"/>
      <c r="X84" s="5"/>
      <c r="Y84" s="5"/>
      <c r="Z84" s="5"/>
      <c r="AA84" s="35"/>
      <c r="AB84" s="5"/>
      <c r="AC84" s="5"/>
      <c r="AD84" s="5"/>
      <c r="AE84" s="5"/>
      <c r="AG84" s="5"/>
      <c r="AH84" s="5"/>
      <c r="AI84" s="5"/>
      <c r="AJ84" s="5"/>
      <c r="AK84" s="35"/>
      <c r="AL84" s="5"/>
      <c r="AM84" s="5"/>
      <c r="AN84" s="5"/>
      <c r="AO84" s="36"/>
      <c r="AP84" s="5"/>
      <c r="AQ84" s="5"/>
      <c r="AR84" s="5"/>
      <c r="AS84" s="35"/>
      <c r="AT84" s="5"/>
      <c r="AU84" s="5"/>
      <c r="AV84" s="5"/>
      <c r="AW84" s="5"/>
      <c r="AX84" s="35"/>
      <c r="AY84" s="5"/>
      <c r="AZ84" s="5"/>
      <c r="BA84" s="5"/>
      <c r="BB84" s="35"/>
      <c r="BC84" s="5"/>
      <c r="BD84" s="5"/>
      <c r="BE84" s="5"/>
      <c r="BF84" s="5"/>
      <c r="BG84" s="9">
        <f t="shared" si="9"/>
        <v>0</v>
      </c>
    </row>
    <row r="87" spans="1:59" ht="8" customHeight="1" x14ac:dyDescent="0.2"/>
    <row r="88" spans="1:59" x14ac:dyDescent="0.2">
      <c r="A88" s="1" t="s">
        <v>84</v>
      </c>
      <c r="B88" s="95" t="s">
        <v>3</v>
      </c>
      <c r="C88" s="95"/>
    </row>
    <row r="89" spans="1:59" x14ac:dyDescent="0.2">
      <c r="A89" s="1" t="s">
        <v>85</v>
      </c>
      <c r="B89" s="96" t="s">
        <v>40</v>
      </c>
      <c r="C89" s="96"/>
      <c r="F89" s="93" t="s">
        <v>86</v>
      </c>
      <c r="G89" s="93"/>
      <c r="H89" s="93"/>
      <c r="I89" s="93"/>
      <c r="J89" s="94"/>
      <c r="K89" s="92" t="s">
        <v>87</v>
      </c>
      <c r="L89" s="93"/>
      <c r="M89" s="93"/>
      <c r="N89" s="94"/>
      <c r="O89" s="92" t="s">
        <v>88</v>
      </c>
      <c r="P89" s="93"/>
      <c r="Q89" s="93"/>
      <c r="R89" s="94"/>
      <c r="S89" s="92" t="s">
        <v>89</v>
      </c>
      <c r="T89" s="93"/>
      <c r="U89" s="93"/>
      <c r="V89" s="94"/>
      <c r="W89" s="92" t="s">
        <v>90</v>
      </c>
      <c r="X89" s="93"/>
      <c r="Y89" s="93"/>
      <c r="Z89" s="93"/>
      <c r="AA89" s="94"/>
      <c r="AB89" s="92" t="s">
        <v>91</v>
      </c>
      <c r="AC89" s="93"/>
      <c r="AD89" s="93"/>
      <c r="AE89" s="93"/>
      <c r="AG89" s="93" t="s">
        <v>92</v>
      </c>
      <c r="AH89" s="93"/>
      <c r="AI89" s="93"/>
      <c r="AJ89" s="93"/>
      <c r="AK89" s="94"/>
      <c r="AL89" s="92" t="s">
        <v>93</v>
      </c>
      <c r="AM89" s="93"/>
      <c r="AN89" s="93"/>
      <c r="AO89" s="93"/>
      <c r="AP89" s="92" t="s">
        <v>94</v>
      </c>
      <c r="AQ89" s="93"/>
      <c r="AR89" s="93"/>
      <c r="AS89" s="94"/>
      <c r="AT89" s="92" t="s">
        <v>95</v>
      </c>
      <c r="AU89" s="93"/>
      <c r="AV89" s="93"/>
      <c r="AW89" s="93"/>
      <c r="AX89" s="94"/>
      <c r="AY89" s="92" t="s">
        <v>96</v>
      </c>
      <c r="AZ89" s="93"/>
      <c r="BA89" s="93"/>
      <c r="BB89" s="94"/>
      <c r="BC89" s="92" t="s">
        <v>97</v>
      </c>
      <c r="BD89" s="93"/>
      <c r="BE89" s="93"/>
      <c r="BF89" s="93"/>
    </row>
    <row r="90" spans="1:59" ht="8" customHeight="1" x14ac:dyDescent="0.2">
      <c r="F90" s="93"/>
      <c r="G90" s="93"/>
      <c r="H90" s="93"/>
      <c r="I90" s="93"/>
      <c r="J90" s="94"/>
      <c r="K90" s="92"/>
      <c r="L90" s="93"/>
      <c r="M90" s="93"/>
      <c r="N90" s="94"/>
      <c r="O90" s="92"/>
      <c r="P90" s="93"/>
      <c r="Q90" s="93"/>
      <c r="R90" s="94"/>
      <c r="S90" s="92"/>
      <c r="T90" s="93"/>
      <c r="U90" s="93"/>
      <c r="V90" s="94"/>
      <c r="W90" s="92"/>
      <c r="X90" s="93"/>
      <c r="Y90" s="93"/>
      <c r="Z90" s="93"/>
      <c r="AA90" s="94"/>
      <c r="AB90" s="92"/>
      <c r="AC90" s="93"/>
      <c r="AD90" s="93"/>
      <c r="AE90" s="93"/>
      <c r="AG90" s="93"/>
      <c r="AH90" s="93"/>
      <c r="AI90" s="93"/>
      <c r="AJ90" s="93"/>
      <c r="AK90" s="94"/>
      <c r="AL90" s="92"/>
      <c r="AM90" s="93"/>
      <c r="AN90" s="93"/>
      <c r="AO90" s="93"/>
      <c r="AP90" s="92"/>
      <c r="AQ90" s="93"/>
      <c r="AR90" s="93"/>
      <c r="AS90" s="94"/>
      <c r="AT90" s="92"/>
      <c r="AU90" s="93"/>
      <c r="AV90" s="93"/>
      <c r="AW90" s="93"/>
      <c r="AX90" s="94"/>
      <c r="AY90" s="92"/>
      <c r="AZ90" s="93"/>
      <c r="BA90" s="93"/>
      <c r="BB90" s="94"/>
      <c r="BC90" s="92"/>
      <c r="BD90" s="93"/>
      <c r="BE90" s="93"/>
      <c r="BF90" s="93"/>
    </row>
    <row r="91" spans="1:59" x14ac:dyDescent="0.2">
      <c r="A91" s="91" t="s">
        <v>2</v>
      </c>
      <c r="B91" s="91"/>
      <c r="C91" s="91"/>
      <c r="D91" s="91"/>
      <c r="F91" s="20" t="s">
        <v>98</v>
      </c>
      <c r="G91" s="6" t="s">
        <v>99</v>
      </c>
      <c r="H91" s="20" t="s">
        <v>100</v>
      </c>
      <c r="I91" s="6" t="s">
        <v>101</v>
      </c>
      <c r="J91" s="21" t="s">
        <v>102</v>
      </c>
      <c r="K91" s="6" t="s">
        <v>98</v>
      </c>
      <c r="L91" s="20" t="s">
        <v>99</v>
      </c>
      <c r="M91" s="6" t="s">
        <v>100</v>
      </c>
      <c r="N91" s="22" t="s">
        <v>101</v>
      </c>
      <c r="O91" s="6" t="s">
        <v>98</v>
      </c>
      <c r="P91" s="20" t="s">
        <v>99</v>
      </c>
      <c r="Q91" s="6" t="s">
        <v>100</v>
      </c>
      <c r="R91" s="22" t="s">
        <v>101</v>
      </c>
      <c r="S91" s="6" t="s">
        <v>98</v>
      </c>
      <c r="T91" s="20" t="s">
        <v>99</v>
      </c>
      <c r="U91" s="6" t="s">
        <v>100</v>
      </c>
      <c r="V91" s="22" t="s">
        <v>101</v>
      </c>
      <c r="W91" s="6" t="s">
        <v>98</v>
      </c>
      <c r="X91" s="20" t="s">
        <v>99</v>
      </c>
      <c r="Y91" s="6" t="s">
        <v>100</v>
      </c>
      <c r="Z91" s="20" t="s">
        <v>101</v>
      </c>
      <c r="AA91" s="7" t="s">
        <v>102</v>
      </c>
      <c r="AB91" s="20" t="s">
        <v>98</v>
      </c>
      <c r="AC91" s="6" t="s">
        <v>99</v>
      </c>
      <c r="AD91" s="20" t="s">
        <v>100</v>
      </c>
      <c r="AE91" s="6" t="s">
        <v>101</v>
      </c>
      <c r="AG91" s="20" t="s">
        <v>98</v>
      </c>
      <c r="AH91" s="6" t="s">
        <v>99</v>
      </c>
      <c r="AI91" s="20" t="s">
        <v>100</v>
      </c>
      <c r="AJ91" s="7" t="s">
        <v>101</v>
      </c>
      <c r="AK91" s="22" t="s">
        <v>102</v>
      </c>
      <c r="AL91" s="43" t="s">
        <v>98</v>
      </c>
      <c r="AM91" s="20" t="s">
        <v>99</v>
      </c>
      <c r="AN91" s="43" t="s">
        <v>100</v>
      </c>
      <c r="AO91" s="47" t="s">
        <v>101</v>
      </c>
      <c r="AP91" s="6" t="s">
        <v>98</v>
      </c>
      <c r="AQ91" s="20" t="s">
        <v>99</v>
      </c>
      <c r="AR91" s="6" t="s">
        <v>100</v>
      </c>
      <c r="AS91" s="22" t="s">
        <v>101</v>
      </c>
      <c r="AT91" s="6" t="s">
        <v>98</v>
      </c>
      <c r="AU91" s="20" t="s">
        <v>99</v>
      </c>
      <c r="AV91" s="6" t="s">
        <v>100</v>
      </c>
      <c r="AW91" s="20" t="s">
        <v>101</v>
      </c>
      <c r="AX91" s="7" t="s">
        <v>102</v>
      </c>
      <c r="AY91" s="20" t="s">
        <v>98</v>
      </c>
      <c r="AZ91" s="6" t="s">
        <v>99</v>
      </c>
      <c r="BA91" s="20" t="s">
        <v>100</v>
      </c>
      <c r="BB91" s="7" t="s">
        <v>101</v>
      </c>
      <c r="BC91" s="20" t="s">
        <v>98</v>
      </c>
      <c r="BD91" s="6" t="s">
        <v>99</v>
      </c>
      <c r="BE91" s="20" t="s">
        <v>100</v>
      </c>
      <c r="BF91" s="6" t="s">
        <v>101</v>
      </c>
    </row>
    <row r="92" spans="1:59" x14ac:dyDescent="0.2">
      <c r="A92" s="3" t="str">
        <f>ACCIONES!$L$3</f>
        <v>Regalo de Fuet a los 20 primeras compas de 20€</v>
      </c>
      <c r="B92" s="3"/>
      <c r="C92" s="3"/>
      <c r="D92" s="3"/>
      <c r="F92" s="5"/>
      <c r="G92" s="5"/>
      <c r="H92" s="5"/>
      <c r="I92" s="5"/>
      <c r="J92" s="34"/>
      <c r="K92" s="5"/>
      <c r="L92" s="5"/>
      <c r="M92" s="5"/>
      <c r="N92" s="36"/>
      <c r="O92" s="39"/>
      <c r="P92" s="5">
        <v>1</v>
      </c>
      <c r="Q92" s="5">
        <v>1</v>
      </c>
      <c r="R92" s="5"/>
      <c r="S92" s="5"/>
      <c r="T92" s="5"/>
      <c r="U92" s="5"/>
      <c r="V92" s="36"/>
      <c r="W92" s="5"/>
      <c r="X92" s="5"/>
      <c r="Y92" s="5"/>
      <c r="Z92" s="5"/>
      <c r="AA92" s="36"/>
      <c r="AB92" s="5"/>
      <c r="AC92" s="5"/>
      <c r="AD92" s="5"/>
      <c r="AE92" s="5"/>
      <c r="AG92" s="5"/>
      <c r="AH92" s="5"/>
      <c r="AI92" s="5"/>
      <c r="AJ92" s="5"/>
      <c r="AK92" s="36"/>
      <c r="AL92" s="5"/>
      <c r="AM92" s="5"/>
      <c r="AN92" s="5"/>
      <c r="AO92" s="36"/>
      <c r="AP92" s="5"/>
      <c r="AQ92" s="5"/>
      <c r="AR92" s="5"/>
      <c r="AS92" s="36"/>
      <c r="AT92" s="5"/>
      <c r="AU92" s="5"/>
      <c r="AV92" s="5"/>
      <c r="AW92" s="5"/>
      <c r="AX92" s="36"/>
      <c r="AY92" s="5"/>
      <c r="AZ92" s="5"/>
      <c r="BA92" s="5"/>
      <c r="BB92" s="36"/>
      <c r="BC92" s="5"/>
      <c r="BD92" s="5"/>
      <c r="BE92" s="5"/>
      <c r="BF92" s="5"/>
      <c r="BG92" s="9">
        <f t="shared" ref="BG92:BG100" si="10">COUNTIF(F92:BF92, 1)</f>
        <v>2</v>
      </c>
    </row>
    <row r="93" spans="1:59" x14ac:dyDescent="0.2">
      <c r="A93" s="3" t="str">
        <f>ACCIONES!$L$4</f>
        <v>Regalo de PRIMAVERA: camiseta por compra de 100€</v>
      </c>
      <c r="B93" s="4"/>
      <c r="C93" s="4"/>
      <c r="D93" s="4"/>
      <c r="F93" s="5"/>
      <c r="G93" s="5"/>
      <c r="H93" s="5"/>
      <c r="I93" s="5"/>
      <c r="J93" s="35"/>
      <c r="K93" s="5"/>
      <c r="L93" s="5"/>
      <c r="M93" s="5"/>
      <c r="N93" s="35"/>
      <c r="O93" s="5"/>
      <c r="P93" s="5"/>
      <c r="Q93" s="5"/>
      <c r="R93" s="35"/>
      <c r="S93" s="5"/>
      <c r="T93" s="5"/>
      <c r="U93" s="5">
        <v>1</v>
      </c>
      <c r="V93" s="5">
        <v>1</v>
      </c>
      <c r="W93" s="35"/>
      <c r="X93" s="5"/>
      <c r="Y93" s="5"/>
      <c r="Z93" s="5"/>
      <c r="AA93" s="35"/>
      <c r="AB93" s="5"/>
      <c r="AC93" s="5"/>
      <c r="AD93" s="5"/>
      <c r="AE93" s="5"/>
      <c r="AG93" s="5"/>
      <c r="AH93" s="5"/>
      <c r="AI93" s="5"/>
      <c r="AJ93" s="5"/>
      <c r="AK93" s="35"/>
      <c r="AL93" s="5"/>
      <c r="AM93" s="5"/>
      <c r="AN93" s="5"/>
      <c r="AO93" s="36"/>
      <c r="AP93" s="5"/>
      <c r="AQ93" s="5"/>
      <c r="AR93" s="5"/>
      <c r="AS93" s="35"/>
      <c r="AT93" s="5"/>
      <c r="AU93" s="5"/>
      <c r="AV93" s="5"/>
      <c r="AW93" s="5"/>
      <c r="AX93" s="35"/>
      <c r="AY93" s="5"/>
      <c r="AZ93" s="5"/>
      <c r="BA93" s="5"/>
      <c r="BB93" s="35"/>
      <c r="BC93" s="5"/>
      <c r="BD93" s="5"/>
      <c r="BE93" s="5"/>
      <c r="BF93" s="5"/>
      <c r="BG93" s="9">
        <f t="shared" si="10"/>
        <v>2</v>
      </c>
    </row>
    <row r="94" spans="1:59" x14ac:dyDescent="0.2">
      <c r="A94" s="3" t="str">
        <f>ACCIONES!$L$5</f>
        <v>Regalo de VERANO: 3 opciones a escoger por compra de 50€</v>
      </c>
      <c r="B94" s="4"/>
      <c r="C94" s="4"/>
      <c r="D94" s="4"/>
      <c r="F94" s="5"/>
      <c r="G94" s="5"/>
      <c r="H94" s="5"/>
      <c r="I94" s="5"/>
      <c r="J94" s="35"/>
      <c r="K94" s="5"/>
      <c r="L94" s="5"/>
      <c r="M94" s="5"/>
      <c r="N94" s="35"/>
      <c r="O94" s="5"/>
      <c r="P94" s="5"/>
      <c r="Q94" s="5"/>
      <c r="R94" s="35"/>
      <c r="S94" s="5"/>
      <c r="T94" s="5"/>
      <c r="U94" s="5"/>
      <c r="V94" s="5"/>
      <c r="W94" s="5"/>
      <c r="X94" s="5"/>
      <c r="Y94" s="5"/>
      <c r="Z94" s="5"/>
      <c r="AA94" s="35"/>
      <c r="AB94" s="5">
        <v>1</v>
      </c>
      <c r="AC94" s="5">
        <v>1</v>
      </c>
      <c r="AD94" s="5">
        <v>1</v>
      </c>
      <c r="AE94" s="9"/>
      <c r="AG94" s="5"/>
      <c r="AH94" s="5"/>
      <c r="AI94" s="5"/>
      <c r="AJ94" s="5"/>
      <c r="AK94" s="35"/>
      <c r="AL94" s="5"/>
      <c r="AM94" s="5"/>
      <c r="AN94" s="5"/>
      <c r="AO94" s="36"/>
      <c r="AP94" s="5"/>
      <c r="AQ94" s="5"/>
      <c r="AR94" s="5"/>
      <c r="AS94" s="5"/>
      <c r="AT94" s="5"/>
      <c r="AU94" s="5"/>
      <c r="AV94" s="5"/>
      <c r="AW94" s="5"/>
      <c r="AX94" s="35"/>
      <c r="AY94" s="5"/>
      <c r="AZ94" s="5"/>
      <c r="BA94" s="5"/>
      <c r="BB94" s="35"/>
      <c r="BC94" s="5"/>
      <c r="BD94" s="5"/>
      <c r="BE94" s="5"/>
      <c r="BF94" s="5"/>
      <c r="BG94" s="9">
        <f t="shared" si="10"/>
        <v>3</v>
      </c>
    </row>
    <row r="95" spans="1:59" x14ac:dyDescent="0.2">
      <c r="A95" s="3" t="str">
        <f>ACCIONES!$L$6</f>
        <v>Regalo de OTOÑO: ropa por compra de 100€</v>
      </c>
      <c r="B95" s="4"/>
      <c r="C95" s="4"/>
      <c r="D95" s="4"/>
      <c r="F95" s="5"/>
      <c r="G95" s="5"/>
      <c r="H95" s="5"/>
      <c r="I95" s="5"/>
      <c r="J95" s="35"/>
      <c r="K95" s="5"/>
      <c r="L95" s="5"/>
      <c r="M95" s="5"/>
      <c r="N95" s="35"/>
      <c r="O95" s="5"/>
      <c r="P95" s="5"/>
      <c r="Q95" s="5"/>
      <c r="R95" s="35"/>
      <c r="S95" s="5"/>
      <c r="T95" s="5"/>
      <c r="U95" s="5"/>
      <c r="V95" s="35"/>
      <c r="W95" s="5"/>
      <c r="X95" s="5"/>
      <c r="Y95" s="5"/>
      <c r="Z95" s="5"/>
      <c r="AA95" s="35"/>
      <c r="AB95" s="5"/>
      <c r="AC95" s="5"/>
      <c r="AD95" s="5"/>
      <c r="AE95" s="5"/>
      <c r="AF95" s="2"/>
      <c r="AG95" s="5"/>
      <c r="AH95" s="5"/>
      <c r="AI95" s="5"/>
      <c r="AJ95" s="5"/>
      <c r="AK95" s="35"/>
      <c r="AL95" s="5"/>
      <c r="AM95" s="5"/>
      <c r="AN95" s="5"/>
      <c r="AO95" s="36"/>
      <c r="AP95" s="5"/>
      <c r="AQ95" s="5"/>
      <c r="AR95" s="5"/>
      <c r="AS95" s="5"/>
      <c r="AT95" s="5">
        <v>1</v>
      </c>
      <c r="AU95" s="5">
        <v>1</v>
      </c>
      <c r="AV95" s="5">
        <v>1</v>
      </c>
      <c r="AW95" s="5">
        <v>1</v>
      </c>
      <c r="AX95" s="35">
        <v>1</v>
      </c>
      <c r="AY95" s="5"/>
      <c r="AZ95" s="5"/>
      <c r="BA95" s="5"/>
      <c r="BB95" s="35"/>
      <c r="BC95" s="5"/>
      <c r="BD95" s="5"/>
      <c r="BE95" s="5"/>
      <c r="BF95" s="5"/>
      <c r="BG95" s="9">
        <f t="shared" si="10"/>
        <v>5</v>
      </c>
    </row>
    <row r="96" spans="1:59" x14ac:dyDescent="0.2">
      <c r="A96" s="3" t="str">
        <f>ACCIONES!$L$7</f>
        <v>Almuerzo técnico de formación</v>
      </c>
      <c r="B96" s="4"/>
      <c r="C96" s="4"/>
      <c r="D96" s="4"/>
      <c r="F96" s="5"/>
      <c r="G96" s="5"/>
      <c r="H96" s="5"/>
      <c r="I96" s="5"/>
      <c r="J96" s="35"/>
      <c r="K96" s="5"/>
      <c r="L96" s="5"/>
      <c r="M96" s="5"/>
      <c r="N96" s="35"/>
      <c r="O96" s="5"/>
      <c r="P96" s="5"/>
      <c r="Q96" s="5"/>
      <c r="R96" s="35"/>
      <c r="S96" s="5"/>
      <c r="T96" s="5"/>
      <c r="U96" s="5"/>
      <c r="V96" s="35"/>
      <c r="W96" s="5"/>
      <c r="X96" s="5"/>
      <c r="Y96" s="5"/>
      <c r="Z96" s="5"/>
      <c r="AA96" s="35"/>
      <c r="AB96" s="5"/>
      <c r="AC96" s="5"/>
      <c r="AD96" s="5"/>
      <c r="AE96" s="5"/>
      <c r="AG96" s="5"/>
      <c r="AH96" s="5"/>
      <c r="AI96" s="5"/>
      <c r="AJ96" s="5"/>
      <c r="AK96" s="35"/>
      <c r="AL96" s="5"/>
      <c r="AM96" s="5"/>
      <c r="AN96" s="5"/>
      <c r="AO96" s="36"/>
      <c r="AP96" s="5"/>
      <c r="AQ96" s="5"/>
      <c r="AR96" s="5"/>
      <c r="AS96" s="35"/>
      <c r="AT96" s="5"/>
      <c r="AU96" s="5"/>
      <c r="AV96" s="5"/>
      <c r="AW96" s="5"/>
      <c r="AX96" s="35"/>
      <c r="AY96" s="5"/>
      <c r="AZ96" s="5"/>
      <c r="BA96" s="5"/>
      <c r="BB96" s="35"/>
      <c r="BC96" s="5"/>
      <c r="BD96" s="5"/>
      <c r="BE96" s="5"/>
      <c r="BF96" s="5"/>
      <c r="BG96" s="9">
        <f t="shared" si="10"/>
        <v>0</v>
      </c>
    </row>
    <row r="97" spans="1:59" x14ac:dyDescent="0.2">
      <c r="A97" s="3" t="str">
        <f>ACCIONES!$L$8</f>
        <v>Jornada de producto en tienda con almuerzo</v>
      </c>
      <c r="B97" s="4"/>
      <c r="C97" s="4"/>
      <c r="D97" s="4"/>
      <c r="F97" s="5"/>
      <c r="G97" s="5"/>
      <c r="H97" s="5"/>
      <c r="I97" s="5"/>
      <c r="J97" s="35"/>
      <c r="K97" s="5"/>
      <c r="L97" s="5"/>
      <c r="M97" s="5"/>
      <c r="N97" s="35"/>
      <c r="O97" s="5"/>
      <c r="P97" s="5"/>
      <c r="Q97" s="5"/>
      <c r="R97" s="35"/>
      <c r="S97" s="5"/>
      <c r="T97" s="5"/>
      <c r="U97" s="5"/>
      <c r="V97" s="35"/>
      <c r="W97" s="5"/>
      <c r="X97" s="5"/>
      <c r="Y97" s="5"/>
      <c r="Z97" s="5"/>
      <c r="AA97" s="35"/>
      <c r="AB97" s="5"/>
      <c r="AC97" s="5"/>
      <c r="AD97" s="5"/>
      <c r="AE97" s="5"/>
      <c r="AG97" s="5"/>
      <c r="AH97" s="5"/>
      <c r="AI97" s="5"/>
      <c r="AJ97" s="5"/>
      <c r="AK97" s="35"/>
      <c r="AL97" s="5"/>
      <c r="AM97" s="5"/>
      <c r="AN97" s="5"/>
      <c r="AO97" s="36"/>
      <c r="AP97" s="5"/>
      <c r="AQ97" s="5"/>
      <c r="AR97" s="5"/>
      <c r="AS97" s="35"/>
      <c r="AT97" s="5"/>
      <c r="AU97" s="5"/>
      <c r="AV97" s="5"/>
      <c r="AW97" s="5"/>
      <c r="AX97" s="35"/>
      <c r="AY97" s="5"/>
      <c r="AZ97" s="5"/>
      <c r="BA97" s="5"/>
      <c r="BB97" s="35"/>
      <c r="BC97" s="5"/>
      <c r="BD97" s="5"/>
      <c r="BE97" s="5"/>
      <c r="BF97" s="5"/>
      <c r="BG97" s="9">
        <f t="shared" si="10"/>
        <v>0</v>
      </c>
    </row>
    <row r="98" spans="1:59" x14ac:dyDescent="0.2">
      <c r="A98" s="3" t="str">
        <f>ACCIONES!$L$9</f>
        <v>Desayuno en el punto de venta</v>
      </c>
      <c r="B98" s="4"/>
      <c r="C98" s="4"/>
      <c r="D98" s="4"/>
      <c r="F98" s="5"/>
      <c r="G98" s="5"/>
      <c r="H98" s="5"/>
      <c r="I98" s="5"/>
      <c r="J98" s="35"/>
      <c r="K98" s="5"/>
      <c r="L98" s="5"/>
      <c r="M98" s="5"/>
      <c r="N98" s="35"/>
      <c r="O98" s="5"/>
      <c r="P98" s="5"/>
      <c r="Q98" s="5"/>
      <c r="R98" s="35"/>
      <c r="S98" s="5"/>
      <c r="T98" s="5"/>
      <c r="U98" s="5"/>
      <c r="V98" s="35"/>
      <c r="W98" s="5"/>
      <c r="X98" s="5"/>
      <c r="Y98" s="5"/>
      <c r="Z98" s="5"/>
      <c r="AA98" s="35"/>
      <c r="AB98" s="5"/>
      <c r="AC98" s="5"/>
      <c r="AD98" s="5"/>
      <c r="AE98" s="5"/>
      <c r="AG98" s="5"/>
      <c r="AH98" s="5"/>
      <c r="AI98" s="5"/>
      <c r="AJ98" s="5"/>
      <c r="AK98" s="35"/>
      <c r="AL98" s="5"/>
      <c r="AM98" s="5"/>
      <c r="AN98" s="5"/>
      <c r="AO98" s="36"/>
      <c r="AP98" s="5"/>
      <c r="AQ98" s="5"/>
      <c r="AR98" s="5"/>
      <c r="AS98" s="35"/>
      <c r="AT98" s="5"/>
      <c r="AU98" s="5"/>
      <c r="AV98" s="5"/>
      <c r="AW98" s="5"/>
      <c r="AX98" s="35"/>
      <c r="AY98" s="5"/>
      <c r="AZ98" s="5"/>
      <c r="BA98" s="5"/>
      <c r="BB98" s="35"/>
      <c r="BC98" s="5"/>
      <c r="BD98" s="5"/>
      <c r="BE98" s="5"/>
      <c r="BF98" s="5"/>
      <c r="BG98" s="9">
        <f t="shared" si="10"/>
        <v>0</v>
      </c>
    </row>
    <row r="99" spans="1:59" x14ac:dyDescent="0.2">
      <c r="A99" s="3" t="str">
        <f>ACCIONES!$L$10</f>
        <v>Día especial de tienda</v>
      </c>
      <c r="B99" s="4"/>
      <c r="C99" s="4"/>
      <c r="D99" s="4"/>
      <c r="F99" s="5"/>
      <c r="G99" s="5"/>
      <c r="H99" s="5"/>
      <c r="I99" s="5"/>
      <c r="J99" s="35"/>
      <c r="K99" s="5"/>
      <c r="L99" s="5"/>
      <c r="M99" s="5"/>
      <c r="N99" s="35"/>
      <c r="O99" s="5"/>
      <c r="P99" s="5"/>
      <c r="Q99" s="5"/>
      <c r="R99" s="35"/>
      <c r="S99" s="5"/>
      <c r="T99" s="5"/>
      <c r="U99" s="5"/>
      <c r="V99" s="35"/>
      <c r="W99" s="5"/>
      <c r="X99" s="5"/>
      <c r="Y99" s="5"/>
      <c r="Z99" s="5"/>
      <c r="AA99" s="35"/>
      <c r="AB99" s="5"/>
      <c r="AC99" s="5"/>
      <c r="AD99" s="5"/>
      <c r="AE99" s="5"/>
      <c r="AG99" s="5"/>
      <c r="AH99" s="5"/>
      <c r="AI99" s="5"/>
      <c r="AJ99" s="5"/>
      <c r="AK99" s="35"/>
      <c r="AL99" s="5"/>
      <c r="AM99" s="5"/>
      <c r="AN99" s="5"/>
      <c r="AO99" s="36"/>
      <c r="AP99" s="5"/>
      <c r="AQ99" s="5"/>
      <c r="AR99" s="5"/>
      <c r="AS99" s="35"/>
      <c r="AT99" s="5"/>
      <c r="AU99" s="5"/>
      <c r="AV99" s="5"/>
      <c r="AW99" s="5"/>
      <c r="AX99" s="35"/>
      <c r="AY99" s="5"/>
      <c r="AZ99" s="5"/>
      <c r="BA99" s="5"/>
      <c r="BB99" s="35"/>
      <c r="BC99" s="5"/>
      <c r="BD99" s="5"/>
      <c r="BE99" s="5"/>
      <c r="BF99" s="5"/>
      <c r="BG99" s="9">
        <f t="shared" si="10"/>
        <v>0</v>
      </c>
    </row>
    <row r="100" spans="1:59" x14ac:dyDescent="0.2">
      <c r="A100" s="3" t="str">
        <f>ACCIONES!$L$11</f>
        <v>Sorteo en tienda de Prenda/Artículo</v>
      </c>
      <c r="B100" s="4"/>
      <c r="C100" s="4"/>
      <c r="D100" s="4"/>
      <c r="F100" s="5"/>
      <c r="G100" s="5"/>
      <c r="H100" s="5"/>
      <c r="I100" s="5"/>
      <c r="J100" s="35"/>
      <c r="K100" s="5"/>
      <c r="L100" s="5"/>
      <c r="M100" s="5"/>
      <c r="N100" s="35"/>
      <c r="O100" s="5"/>
      <c r="P100" s="5"/>
      <c r="Q100" s="5"/>
      <c r="R100" s="35"/>
      <c r="S100" s="5"/>
      <c r="T100" s="5"/>
      <c r="U100" s="5"/>
      <c r="V100" s="35"/>
      <c r="W100" s="5"/>
      <c r="X100" s="5"/>
      <c r="Y100" s="5"/>
      <c r="Z100" s="5"/>
      <c r="AA100" s="35"/>
      <c r="AB100" s="5"/>
      <c r="AC100" s="5"/>
      <c r="AD100" s="5"/>
      <c r="AE100" s="5"/>
      <c r="AG100" s="5"/>
      <c r="AH100" s="5"/>
      <c r="AI100" s="5"/>
      <c r="AJ100" s="5"/>
      <c r="AK100" s="35"/>
      <c r="AL100" s="5"/>
      <c r="AM100" s="5"/>
      <c r="AN100" s="5"/>
      <c r="AO100" s="36"/>
      <c r="AP100" s="5"/>
      <c r="AQ100" s="5"/>
      <c r="AR100" s="5"/>
      <c r="AS100" s="35"/>
      <c r="AT100" s="5"/>
      <c r="AU100" s="5"/>
      <c r="AV100" s="5"/>
      <c r="AW100" s="5"/>
      <c r="AX100" s="35"/>
      <c r="AY100" s="5"/>
      <c r="AZ100" s="5"/>
      <c r="BA100" s="5"/>
      <c r="BB100" s="35"/>
      <c r="BC100" s="5"/>
      <c r="BD100" s="5"/>
      <c r="BE100" s="5"/>
      <c r="BF100" s="5"/>
      <c r="BG100" s="9">
        <f t="shared" si="10"/>
        <v>0</v>
      </c>
    </row>
    <row r="101" spans="1:59" x14ac:dyDescent="0.2">
      <c r="A101" s="3" t="str">
        <f>ACCIONES!$L$12</f>
        <v>Obsequio de ropa hasta fins de existencias</v>
      </c>
      <c r="B101" s="4"/>
      <c r="C101" s="4"/>
      <c r="D101" s="4"/>
      <c r="F101" s="5"/>
      <c r="G101" s="5"/>
      <c r="H101" s="5"/>
      <c r="I101" s="5"/>
      <c r="J101" s="35"/>
      <c r="K101" s="5"/>
      <c r="L101" s="5"/>
      <c r="M101" s="5"/>
      <c r="N101" s="35"/>
      <c r="O101" s="5"/>
      <c r="P101" s="5"/>
      <c r="Q101" s="5"/>
      <c r="R101" s="35"/>
      <c r="S101" s="5"/>
      <c r="T101" s="5"/>
      <c r="U101" s="5"/>
      <c r="V101" s="35"/>
      <c r="W101" s="5"/>
      <c r="X101" s="5"/>
      <c r="Y101" s="5"/>
      <c r="Z101" s="5"/>
      <c r="AA101" s="35"/>
      <c r="AB101" s="5"/>
      <c r="AC101" s="5"/>
      <c r="AD101" s="5"/>
      <c r="AE101" s="5"/>
      <c r="AG101" s="5"/>
      <c r="AH101" s="5"/>
      <c r="AI101" s="5"/>
      <c r="AJ101" s="5"/>
      <c r="AK101" s="35"/>
      <c r="AL101" s="5"/>
      <c r="AM101" s="5"/>
      <c r="AN101" s="5"/>
      <c r="AO101" s="36"/>
      <c r="AP101" s="5"/>
      <c r="AQ101" s="5"/>
      <c r="AR101" s="5"/>
      <c r="AS101" s="35"/>
      <c r="AT101" s="5"/>
      <c r="AU101" s="5"/>
      <c r="AV101" s="5"/>
      <c r="AW101" s="5"/>
      <c r="AX101" s="35"/>
      <c r="AY101" s="5"/>
      <c r="AZ101" s="5"/>
      <c r="BA101" s="5"/>
      <c r="BB101" s="35"/>
      <c r="BC101" s="5"/>
      <c r="BD101" s="5"/>
      <c r="BE101" s="5"/>
      <c r="BF101" s="5"/>
      <c r="BG101" s="9">
        <f t="shared" ref="BG101" si="11">COUNTIF(F101:BF101, 1)</f>
        <v>0</v>
      </c>
    </row>
    <row r="104" spans="1:59" ht="8" customHeight="1" x14ac:dyDescent="0.2"/>
    <row r="105" spans="1:59" x14ac:dyDescent="0.2">
      <c r="A105" s="1" t="s">
        <v>84</v>
      </c>
      <c r="B105" s="95" t="s">
        <v>3</v>
      </c>
      <c r="C105" s="95"/>
    </row>
    <row r="106" spans="1:59" x14ac:dyDescent="0.2">
      <c r="A106" s="1" t="s">
        <v>85</v>
      </c>
      <c r="B106" s="96" t="s">
        <v>44</v>
      </c>
      <c r="C106" s="96"/>
      <c r="F106" s="93" t="s">
        <v>86</v>
      </c>
      <c r="G106" s="93"/>
      <c r="H106" s="93"/>
      <c r="I106" s="93"/>
      <c r="J106" s="94"/>
      <c r="K106" s="92" t="s">
        <v>87</v>
      </c>
      <c r="L106" s="93"/>
      <c r="M106" s="93"/>
      <c r="N106" s="94"/>
      <c r="O106" s="92" t="s">
        <v>88</v>
      </c>
      <c r="P106" s="93"/>
      <c r="Q106" s="93"/>
      <c r="R106" s="94"/>
      <c r="S106" s="92" t="s">
        <v>89</v>
      </c>
      <c r="T106" s="93"/>
      <c r="U106" s="93"/>
      <c r="V106" s="94"/>
      <c r="W106" s="92" t="s">
        <v>90</v>
      </c>
      <c r="X106" s="93"/>
      <c r="Y106" s="93"/>
      <c r="Z106" s="93"/>
      <c r="AA106" s="94"/>
      <c r="AB106" s="92" t="s">
        <v>91</v>
      </c>
      <c r="AC106" s="93"/>
      <c r="AD106" s="93"/>
      <c r="AE106" s="93"/>
      <c r="AG106" s="93" t="s">
        <v>92</v>
      </c>
      <c r="AH106" s="93"/>
      <c r="AI106" s="93"/>
      <c r="AJ106" s="93"/>
      <c r="AK106" s="94"/>
      <c r="AL106" s="92" t="s">
        <v>93</v>
      </c>
      <c r="AM106" s="93"/>
      <c r="AN106" s="93"/>
      <c r="AO106" s="93"/>
      <c r="AP106" s="92" t="s">
        <v>94</v>
      </c>
      <c r="AQ106" s="93"/>
      <c r="AR106" s="93"/>
      <c r="AS106" s="94"/>
      <c r="AT106" s="92" t="s">
        <v>95</v>
      </c>
      <c r="AU106" s="93"/>
      <c r="AV106" s="93"/>
      <c r="AW106" s="93"/>
      <c r="AX106" s="94"/>
      <c r="AY106" s="92" t="s">
        <v>96</v>
      </c>
      <c r="AZ106" s="93"/>
      <c r="BA106" s="93"/>
      <c r="BB106" s="94"/>
      <c r="BC106" s="92" t="s">
        <v>97</v>
      </c>
      <c r="BD106" s="93"/>
      <c r="BE106" s="93"/>
      <c r="BF106" s="93"/>
    </row>
    <row r="107" spans="1:59" ht="8" customHeight="1" x14ac:dyDescent="0.2">
      <c r="F107" s="93"/>
      <c r="G107" s="93"/>
      <c r="H107" s="93"/>
      <c r="I107" s="93"/>
      <c r="J107" s="94"/>
      <c r="K107" s="92"/>
      <c r="L107" s="93"/>
      <c r="M107" s="93"/>
      <c r="N107" s="94"/>
      <c r="O107" s="92"/>
      <c r="P107" s="93"/>
      <c r="Q107" s="93"/>
      <c r="R107" s="94"/>
      <c r="S107" s="92"/>
      <c r="T107" s="93"/>
      <c r="U107" s="93"/>
      <c r="V107" s="94"/>
      <c r="W107" s="92"/>
      <c r="X107" s="93"/>
      <c r="Y107" s="93"/>
      <c r="Z107" s="93"/>
      <c r="AA107" s="94"/>
      <c r="AB107" s="92"/>
      <c r="AC107" s="93"/>
      <c r="AD107" s="93"/>
      <c r="AE107" s="93"/>
      <c r="AG107" s="93"/>
      <c r="AH107" s="93"/>
      <c r="AI107" s="93"/>
      <c r="AJ107" s="93"/>
      <c r="AK107" s="94"/>
      <c r="AL107" s="92"/>
      <c r="AM107" s="93"/>
      <c r="AN107" s="93"/>
      <c r="AO107" s="93"/>
      <c r="AP107" s="92"/>
      <c r="AQ107" s="93"/>
      <c r="AR107" s="93"/>
      <c r="AS107" s="94"/>
      <c r="AT107" s="92"/>
      <c r="AU107" s="93"/>
      <c r="AV107" s="93"/>
      <c r="AW107" s="93"/>
      <c r="AX107" s="94"/>
      <c r="AY107" s="92"/>
      <c r="AZ107" s="93"/>
      <c r="BA107" s="93"/>
      <c r="BB107" s="94"/>
      <c r="BC107" s="92"/>
      <c r="BD107" s="93"/>
      <c r="BE107" s="93"/>
      <c r="BF107" s="93"/>
    </row>
    <row r="108" spans="1:59" x14ac:dyDescent="0.2">
      <c r="A108" s="91" t="s">
        <v>2</v>
      </c>
      <c r="B108" s="91"/>
      <c r="C108" s="91"/>
      <c r="D108" s="91"/>
      <c r="F108" s="20" t="s">
        <v>98</v>
      </c>
      <c r="G108" s="6" t="s">
        <v>99</v>
      </c>
      <c r="H108" s="20" t="s">
        <v>100</v>
      </c>
      <c r="I108" s="6" t="s">
        <v>101</v>
      </c>
      <c r="J108" s="21" t="s">
        <v>102</v>
      </c>
      <c r="K108" s="6" t="s">
        <v>98</v>
      </c>
      <c r="L108" s="20" t="s">
        <v>99</v>
      </c>
      <c r="M108" s="6" t="s">
        <v>100</v>
      </c>
      <c r="N108" s="22" t="s">
        <v>101</v>
      </c>
      <c r="O108" s="6" t="s">
        <v>98</v>
      </c>
      <c r="P108" s="20" t="s">
        <v>99</v>
      </c>
      <c r="Q108" s="6" t="s">
        <v>100</v>
      </c>
      <c r="R108" s="22" t="s">
        <v>101</v>
      </c>
      <c r="S108" s="6" t="s">
        <v>98</v>
      </c>
      <c r="T108" s="20" t="s">
        <v>99</v>
      </c>
      <c r="U108" s="6" t="s">
        <v>100</v>
      </c>
      <c r="V108" s="22" t="s">
        <v>101</v>
      </c>
      <c r="W108" s="6" t="s">
        <v>98</v>
      </c>
      <c r="X108" s="20" t="s">
        <v>99</v>
      </c>
      <c r="Y108" s="6" t="s">
        <v>100</v>
      </c>
      <c r="Z108" s="20" t="s">
        <v>101</v>
      </c>
      <c r="AA108" s="7" t="s">
        <v>102</v>
      </c>
      <c r="AB108" s="20" t="s">
        <v>98</v>
      </c>
      <c r="AC108" s="6" t="s">
        <v>99</v>
      </c>
      <c r="AD108" s="20" t="s">
        <v>100</v>
      </c>
      <c r="AE108" s="6" t="s">
        <v>101</v>
      </c>
      <c r="AG108" s="20" t="s">
        <v>98</v>
      </c>
      <c r="AH108" s="6" t="s">
        <v>99</v>
      </c>
      <c r="AI108" s="20" t="s">
        <v>100</v>
      </c>
      <c r="AJ108" s="7" t="s">
        <v>101</v>
      </c>
      <c r="AK108" s="22" t="s">
        <v>102</v>
      </c>
      <c r="AL108" s="43" t="s">
        <v>98</v>
      </c>
      <c r="AM108" s="20" t="s">
        <v>99</v>
      </c>
      <c r="AN108" s="43" t="s">
        <v>100</v>
      </c>
      <c r="AO108" s="22" t="s">
        <v>101</v>
      </c>
      <c r="AP108" s="6" t="s">
        <v>98</v>
      </c>
      <c r="AQ108" s="20" t="s">
        <v>99</v>
      </c>
      <c r="AR108" s="6" t="s">
        <v>100</v>
      </c>
      <c r="AS108" s="22" t="s">
        <v>101</v>
      </c>
      <c r="AT108" s="6" t="s">
        <v>98</v>
      </c>
      <c r="AU108" s="20" t="s">
        <v>99</v>
      </c>
      <c r="AV108" s="6" t="s">
        <v>100</v>
      </c>
      <c r="AW108" s="20" t="s">
        <v>101</v>
      </c>
      <c r="AX108" s="7" t="s">
        <v>102</v>
      </c>
      <c r="AY108" s="20" t="s">
        <v>98</v>
      </c>
      <c r="AZ108" s="6" t="s">
        <v>99</v>
      </c>
      <c r="BA108" s="20" t="s">
        <v>100</v>
      </c>
      <c r="BB108" s="7" t="s">
        <v>101</v>
      </c>
      <c r="BC108" s="20" t="s">
        <v>98</v>
      </c>
      <c r="BD108" s="6" t="s">
        <v>99</v>
      </c>
      <c r="BE108" s="20" t="s">
        <v>100</v>
      </c>
      <c r="BF108" s="6" t="s">
        <v>101</v>
      </c>
    </row>
    <row r="109" spans="1:59" x14ac:dyDescent="0.2">
      <c r="A109" s="3" t="str">
        <f>ACCIONES!$L$3</f>
        <v>Regalo de Fuet a los 20 primeras compas de 20€</v>
      </c>
      <c r="B109" s="3"/>
      <c r="C109" s="3"/>
      <c r="D109" s="3"/>
      <c r="F109" s="5"/>
      <c r="G109" s="5"/>
      <c r="H109" s="5"/>
      <c r="I109" s="5"/>
      <c r="J109" s="34"/>
      <c r="K109" s="5"/>
      <c r="L109" s="5"/>
      <c r="M109" s="5"/>
      <c r="N109" s="36"/>
      <c r="O109" s="39"/>
      <c r="P109" s="5">
        <v>1</v>
      </c>
      <c r="Q109" s="5">
        <v>1</v>
      </c>
      <c r="R109" s="5"/>
      <c r="S109" s="5"/>
      <c r="T109" s="5"/>
      <c r="U109" s="5"/>
      <c r="V109" s="36"/>
      <c r="W109" s="5"/>
      <c r="X109" s="5"/>
      <c r="Y109" s="5"/>
      <c r="Z109" s="5"/>
      <c r="AA109" s="36"/>
      <c r="AB109" s="5"/>
      <c r="AC109" s="5"/>
      <c r="AD109" s="5"/>
      <c r="AE109" s="5"/>
      <c r="AG109" s="5"/>
      <c r="AH109" s="5"/>
      <c r="AI109" s="5"/>
      <c r="AJ109" s="5"/>
      <c r="AK109" s="36"/>
      <c r="AL109" s="5"/>
      <c r="AM109" s="5"/>
      <c r="AN109" s="5"/>
      <c r="AO109" s="36"/>
      <c r="AP109" s="5"/>
      <c r="AQ109" s="5"/>
      <c r="AR109" s="5"/>
      <c r="AS109" s="36"/>
      <c r="AT109" s="5"/>
      <c r="AU109" s="5"/>
      <c r="AV109" s="5"/>
      <c r="AW109" s="5"/>
      <c r="AX109" s="36"/>
      <c r="AY109" s="5"/>
      <c r="AZ109" s="5"/>
      <c r="BA109" s="5"/>
      <c r="BB109" s="36"/>
      <c r="BC109" s="5"/>
      <c r="BD109" s="5"/>
      <c r="BE109" s="5"/>
      <c r="BF109" s="5"/>
      <c r="BG109" s="9">
        <f>COUNTIF(F109:BF109, 1)</f>
        <v>2</v>
      </c>
    </row>
    <row r="110" spans="1:59" x14ac:dyDescent="0.2">
      <c r="A110" s="3" t="str">
        <f>ACCIONES!$L$4</f>
        <v>Regalo de PRIMAVERA: camiseta por compra de 100€</v>
      </c>
      <c r="B110" s="4"/>
      <c r="C110" s="4"/>
      <c r="D110" s="4"/>
      <c r="F110" s="5"/>
      <c r="G110" s="5"/>
      <c r="H110" s="5"/>
      <c r="I110" s="5"/>
      <c r="J110" s="35"/>
      <c r="K110" s="5"/>
      <c r="L110" s="5"/>
      <c r="M110" s="5"/>
      <c r="N110" s="35"/>
      <c r="O110" s="5"/>
      <c r="P110" s="5"/>
      <c r="Q110" s="5"/>
      <c r="R110" s="35"/>
      <c r="S110" s="5"/>
      <c r="T110" s="5"/>
      <c r="U110" s="5">
        <v>1</v>
      </c>
      <c r="V110" s="5">
        <v>1</v>
      </c>
      <c r="W110" s="35"/>
      <c r="X110" s="5"/>
      <c r="Y110" s="5"/>
      <c r="Z110" s="5"/>
      <c r="AA110" s="35"/>
      <c r="AB110" s="5"/>
      <c r="AC110" s="5"/>
      <c r="AD110" s="5"/>
      <c r="AE110" s="5"/>
      <c r="AG110" s="5"/>
      <c r="AH110" s="5"/>
      <c r="AI110" s="5"/>
      <c r="AJ110" s="5"/>
      <c r="AK110" s="35"/>
      <c r="AL110" s="5"/>
      <c r="AM110" s="5"/>
      <c r="AN110" s="5"/>
      <c r="AO110" s="35"/>
      <c r="AP110" s="5"/>
      <c r="AQ110" s="5"/>
      <c r="AR110" s="5"/>
      <c r="AS110" s="35"/>
      <c r="AT110" s="5"/>
      <c r="AU110" s="5"/>
      <c r="AV110" s="5"/>
      <c r="AW110" s="5"/>
      <c r="AX110" s="35"/>
      <c r="AY110" s="5"/>
      <c r="AZ110" s="5"/>
      <c r="BA110" s="5"/>
      <c r="BB110" s="35"/>
      <c r="BC110" s="5"/>
      <c r="BD110" s="5"/>
      <c r="BE110" s="5"/>
      <c r="BF110" s="5"/>
      <c r="BG110" s="9">
        <f t="shared" ref="BG110:BG117" si="12">COUNTIF(F110:BF110, 1)</f>
        <v>2</v>
      </c>
    </row>
    <row r="111" spans="1:59" x14ac:dyDescent="0.2">
      <c r="A111" s="3" t="str">
        <f>ACCIONES!$L$5</f>
        <v>Regalo de VERANO: 3 opciones a escoger por compra de 50€</v>
      </c>
      <c r="B111" s="4"/>
      <c r="C111" s="4"/>
      <c r="D111" s="4"/>
      <c r="F111" s="5"/>
      <c r="G111" s="5"/>
      <c r="H111" s="5"/>
      <c r="I111" s="5"/>
      <c r="J111" s="35"/>
      <c r="K111" s="5"/>
      <c r="L111" s="5"/>
      <c r="M111" s="5"/>
      <c r="N111" s="35"/>
      <c r="O111" s="5"/>
      <c r="P111" s="5"/>
      <c r="Q111" s="5"/>
      <c r="R111" s="35"/>
      <c r="S111" s="5"/>
      <c r="T111" s="5"/>
      <c r="U111" s="5"/>
      <c r="V111" s="5"/>
      <c r="W111" s="5"/>
      <c r="X111" s="5"/>
      <c r="Y111" s="5"/>
      <c r="Z111" s="5"/>
      <c r="AA111" s="35"/>
      <c r="AB111" s="5">
        <v>1</v>
      </c>
      <c r="AC111" s="5">
        <v>1</v>
      </c>
      <c r="AD111" s="5">
        <v>1</v>
      </c>
      <c r="AE111" s="9"/>
      <c r="AG111" s="5"/>
      <c r="AH111" s="5"/>
      <c r="AI111" s="5"/>
      <c r="AJ111" s="5"/>
      <c r="AK111" s="35"/>
      <c r="AL111" s="5"/>
      <c r="AM111" s="5"/>
      <c r="AN111" s="5"/>
      <c r="AO111" s="35"/>
      <c r="AP111" s="5"/>
      <c r="AQ111" s="5"/>
      <c r="AR111" s="5"/>
      <c r="AS111" s="5"/>
      <c r="AT111" s="5"/>
      <c r="AU111" s="5"/>
      <c r="AV111" s="5"/>
      <c r="AW111" s="5"/>
      <c r="AX111" s="35"/>
      <c r="AY111" s="5"/>
      <c r="AZ111" s="5"/>
      <c r="BA111" s="5"/>
      <c r="BB111" s="35"/>
      <c r="BC111" s="5"/>
      <c r="BD111" s="5"/>
      <c r="BE111" s="5"/>
      <c r="BF111" s="5"/>
      <c r="BG111" s="9">
        <f t="shared" si="12"/>
        <v>3</v>
      </c>
    </row>
    <row r="112" spans="1:59" x14ac:dyDescent="0.2">
      <c r="A112" s="3" t="str">
        <f>ACCIONES!$L$6</f>
        <v>Regalo de OTOÑO: ropa por compra de 100€</v>
      </c>
      <c r="B112" s="4"/>
      <c r="C112" s="4"/>
      <c r="D112" s="4"/>
      <c r="F112" s="5"/>
      <c r="G112" s="5"/>
      <c r="H112" s="5"/>
      <c r="I112" s="5"/>
      <c r="J112" s="35"/>
      <c r="K112" s="5"/>
      <c r="L112" s="5"/>
      <c r="M112" s="5"/>
      <c r="N112" s="35"/>
      <c r="O112" s="5"/>
      <c r="P112" s="5"/>
      <c r="Q112" s="5"/>
      <c r="R112" s="35"/>
      <c r="S112" s="5"/>
      <c r="T112" s="5"/>
      <c r="U112" s="5"/>
      <c r="V112" s="35"/>
      <c r="W112" s="5"/>
      <c r="X112" s="5"/>
      <c r="Y112" s="5"/>
      <c r="Z112" s="5"/>
      <c r="AA112" s="35"/>
      <c r="AB112" s="5"/>
      <c r="AC112" s="5"/>
      <c r="AD112" s="5"/>
      <c r="AE112" s="5"/>
      <c r="AF112" s="2"/>
      <c r="AG112" s="5"/>
      <c r="AH112" s="5"/>
      <c r="AI112" s="5"/>
      <c r="AJ112" s="5"/>
      <c r="AK112" s="35"/>
      <c r="AL112" s="5"/>
      <c r="AM112" s="5"/>
      <c r="AN112" s="5"/>
      <c r="AO112" s="35"/>
      <c r="AP112" s="5"/>
      <c r="AQ112" s="5"/>
      <c r="AR112" s="5"/>
      <c r="AS112" s="5"/>
      <c r="AT112" s="5">
        <v>1</v>
      </c>
      <c r="AU112" s="5">
        <v>1</v>
      </c>
      <c r="AV112" s="5">
        <v>1</v>
      </c>
      <c r="AW112" s="5">
        <v>1</v>
      </c>
      <c r="AX112" s="35">
        <v>1</v>
      </c>
      <c r="AY112" s="5"/>
      <c r="AZ112" s="5"/>
      <c r="BA112" s="5"/>
      <c r="BB112" s="35"/>
      <c r="BC112" s="5"/>
      <c r="BD112" s="5"/>
      <c r="BE112" s="5"/>
      <c r="BF112" s="5"/>
      <c r="BG112" s="9">
        <f t="shared" si="12"/>
        <v>5</v>
      </c>
    </row>
    <row r="113" spans="1:59" x14ac:dyDescent="0.2">
      <c r="A113" s="3" t="str">
        <f>ACCIONES!$L$7</f>
        <v>Almuerzo técnico de formación</v>
      </c>
      <c r="B113" s="4"/>
      <c r="C113" s="4"/>
      <c r="D113" s="4"/>
      <c r="F113" s="5"/>
      <c r="G113" s="5"/>
      <c r="H113" s="5"/>
      <c r="I113" s="5"/>
      <c r="J113" s="35"/>
      <c r="K113" s="5"/>
      <c r="L113" s="5"/>
      <c r="M113" s="5"/>
      <c r="N113" s="35"/>
      <c r="O113" s="5"/>
      <c r="P113" s="5"/>
      <c r="Q113" s="5"/>
      <c r="R113" s="35"/>
      <c r="S113" s="5"/>
      <c r="T113" s="5"/>
      <c r="U113" s="5"/>
      <c r="V113" s="35"/>
      <c r="W113" s="5"/>
      <c r="X113" s="5"/>
      <c r="Y113" s="5"/>
      <c r="Z113" s="5"/>
      <c r="AA113" s="35"/>
      <c r="AB113" s="5"/>
      <c r="AC113" s="5"/>
      <c r="AD113" s="5"/>
      <c r="AE113" s="5"/>
      <c r="AG113" s="5"/>
      <c r="AH113" s="5"/>
      <c r="AI113" s="5"/>
      <c r="AJ113" s="5"/>
      <c r="AK113" s="35"/>
      <c r="AL113" s="5"/>
      <c r="AM113" s="5"/>
      <c r="AN113" s="5"/>
      <c r="AO113" s="35"/>
      <c r="AP113" s="5"/>
      <c r="AQ113" s="5"/>
      <c r="AR113" s="5"/>
      <c r="AS113" s="35"/>
      <c r="AT113" s="5"/>
      <c r="AU113" s="5"/>
      <c r="AV113" s="5"/>
      <c r="AW113" s="5"/>
      <c r="AX113" s="35"/>
      <c r="AY113" s="5"/>
      <c r="AZ113" s="5"/>
      <c r="BA113" s="5"/>
      <c r="BB113" s="35"/>
      <c r="BC113" s="5"/>
      <c r="BD113" s="5"/>
      <c r="BE113" s="5"/>
      <c r="BF113" s="5"/>
      <c r="BG113" s="9">
        <f t="shared" si="12"/>
        <v>0</v>
      </c>
    </row>
    <row r="114" spans="1:59" x14ac:dyDescent="0.2">
      <c r="A114" s="3" t="str">
        <f>ACCIONES!$L$8</f>
        <v>Jornada de producto en tienda con almuerzo</v>
      </c>
      <c r="B114" s="4"/>
      <c r="C114" s="4"/>
      <c r="D114" s="4"/>
      <c r="F114" s="5"/>
      <c r="G114" s="5"/>
      <c r="H114" s="5"/>
      <c r="I114" s="5"/>
      <c r="J114" s="35"/>
      <c r="K114" s="5"/>
      <c r="L114" s="5"/>
      <c r="M114" s="5"/>
      <c r="N114" s="35"/>
      <c r="O114" s="5"/>
      <c r="P114" s="5"/>
      <c r="Q114" s="5"/>
      <c r="R114" s="35"/>
      <c r="S114" s="5"/>
      <c r="T114" s="5"/>
      <c r="U114" s="5"/>
      <c r="V114" s="35"/>
      <c r="W114" s="5"/>
      <c r="X114" s="5"/>
      <c r="Y114" s="5"/>
      <c r="Z114" s="5"/>
      <c r="AA114" s="35"/>
      <c r="AB114" s="5"/>
      <c r="AC114" s="5"/>
      <c r="AD114" s="5"/>
      <c r="AE114" s="5"/>
      <c r="AG114" s="5"/>
      <c r="AH114" s="5"/>
      <c r="AI114" s="5"/>
      <c r="AJ114" s="5"/>
      <c r="AK114" s="35"/>
      <c r="AL114" s="5"/>
      <c r="AM114" s="5"/>
      <c r="AN114" s="5"/>
      <c r="AO114" s="35"/>
      <c r="AP114" s="5"/>
      <c r="AQ114" s="5"/>
      <c r="AR114" s="5"/>
      <c r="AS114" s="35"/>
      <c r="AT114" s="5"/>
      <c r="AU114" s="5"/>
      <c r="AV114" s="5"/>
      <c r="AW114" s="5"/>
      <c r="AX114" s="35"/>
      <c r="AY114" s="5"/>
      <c r="AZ114" s="5"/>
      <c r="BA114" s="5"/>
      <c r="BB114" s="35"/>
      <c r="BC114" s="5"/>
      <c r="BD114" s="5"/>
      <c r="BE114" s="5"/>
      <c r="BF114" s="5"/>
      <c r="BG114" s="9">
        <f t="shared" si="12"/>
        <v>0</v>
      </c>
    </row>
    <row r="115" spans="1:59" x14ac:dyDescent="0.2">
      <c r="A115" s="3" t="str">
        <f>ACCIONES!$L$9</f>
        <v>Desayuno en el punto de venta</v>
      </c>
      <c r="B115" s="4"/>
      <c r="C115" s="4"/>
      <c r="D115" s="4"/>
      <c r="F115" s="5"/>
      <c r="G115" s="5"/>
      <c r="H115" s="5"/>
      <c r="I115" s="5"/>
      <c r="J115" s="35"/>
      <c r="K115" s="5"/>
      <c r="L115" s="5"/>
      <c r="M115" s="5"/>
      <c r="N115" s="35"/>
      <c r="O115" s="5"/>
      <c r="P115" s="5"/>
      <c r="Q115" s="5"/>
      <c r="R115" s="35"/>
      <c r="S115" s="5"/>
      <c r="T115" s="5"/>
      <c r="U115" s="5"/>
      <c r="V115" s="35"/>
      <c r="W115" s="5"/>
      <c r="X115" s="5"/>
      <c r="Y115" s="5"/>
      <c r="Z115" s="5"/>
      <c r="AA115" s="35"/>
      <c r="AB115" s="5"/>
      <c r="AC115" s="5"/>
      <c r="AD115" s="5"/>
      <c r="AE115" s="5"/>
      <c r="AG115" s="5"/>
      <c r="AH115" s="5"/>
      <c r="AI115" s="5"/>
      <c r="AJ115" s="5"/>
      <c r="AK115" s="35"/>
      <c r="AL115" s="5"/>
      <c r="AM115" s="5"/>
      <c r="AN115" s="5"/>
      <c r="AO115" s="35"/>
      <c r="AP115" s="5"/>
      <c r="AQ115" s="5"/>
      <c r="AR115" s="5"/>
      <c r="AS115" s="35"/>
      <c r="AT115" s="5"/>
      <c r="AU115" s="5"/>
      <c r="AV115" s="5"/>
      <c r="AW115" s="5"/>
      <c r="AX115" s="35"/>
      <c r="AY115" s="5"/>
      <c r="AZ115" s="5"/>
      <c r="BA115" s="5"/>
      <c r="BB115" s="35"/>
      <c r="BC115" s="5"/>
      <c r="BD115" s="5"/>
      <c r="BE115" s="5"/>
      <c r="BF115" s="5"/>
      <c r="BG115" s="9">
        <f t="shared" si="12"/>
        <v>0</v>
      </c>
    </row>
    <row r="116" spans="1:59" x14ac:dyDescent="0.2">
      <c r="A116" s="3" t="str">
        <f>ACCIONES!$L$10</f>
        <v>Día especial de tienda</v>
      </c>
      <c r="B116" s="4"/>
      <c r="C116" s="4"/>
      <c r="D116" s="4"/>
      <c r="F116" s="5"/>
      <c r="G116" s="5"/>
      <c r="H116" s="5"/>
      <c r="I116" s="5"/>
      <c r="J116" s="35"/>
      <c r="K116" s="5"/>
      <c r="L116" s="5"/>
      <c r="M116" s="5"/>
      <c r="N116" s="35"/>
      <c r="O116" s="5"/>
      <c r="P116" s="5"/>
      <c r="Q116" s="5"/>
      <c r="R116" s="35"/>
      <c r="S116" s="5"/>
      <c r="T116" s="5"/>
      <c r="U116" s="5"/>
      <c r="V116" s="35"/>
      <c r="W116" s="5"/>
      <c r="X116" s="5"/>
      <c r="Y116" s="5"/>
      <c r="Z116" s="5"/>
      <c r="AA116" s="35"/>
      <c r="AB116" s="5"/>
      <c r="AC116" s="5"/>
      <c r="AD116" s="5"/>
      <c r="AE116" s="5"/>
      <c r="AG116" s="5"/>
      <c r="AH116" s="5"/>
      <c r="AI116" s="5"/>
      <c r="AJ116" s="5"/>
      <c r="AK116" s="35"/>
      <c r="AL116" s="5"/>
      <c r="AM116" s="5"/>
      <c r="AN116" s="5"/>
      <c r="AO116" s="35"/>
      <c r="AP116" s="5"/>
      <c r="AQ116" s="5"/>
      <c r="AR116" s="5"/>
      <c r="AS116" s="35"/>
      <c r="AT116" s="5"/>
      <c r="AU116" s="5"/>
      <c r="AV116" s="5"/>
      <c r="AW116" s="5"/>
      <c r="AX116" s="35"/>
      <c r="AY116" s="5"/>
      <c r="AZ116" s="5"/>
      <c r="BA116" s="5"/>
      <c r="BB116" s="35"/>
      <c r="BC116" s="5"/>
      <c r="BD116" s="5"/>
      <c r="BE116" s="5"/>
      <c r="BF116" s="5"/>
      <c r="BG116" s="9">
        <f t="shared" si="12"/>
        <v>0</v>
      </c>
    </row>
    <row r="117" spans="1:59" x14ac:dyDescent="0.2">
      <c r="A117" s="3" t="str">
        <f>ACCIONES!$L$11</f>
        <v>Sorteo en tienda de Prenda/Artículo</v>
      </c>
      <c r="B117" s="4"/>
      <c r="C117" s="4"/>
      <c r="D117" s="4"/>
      <c r="F117" s="5"/>
      <c r="G117" s="5"/>
      <c r="H117" s="5"/>
      <c r="I117" s="5"/>
      <c r="J117" s="35"/>
      <c r="K117" s="5"/>
      <c r="L117" s="5"/>
      <c r="M117" s="5"/>
      <c r="N117" s="35"/>
      <c r="O117" s="5"/>
      <c r="P117" s="5"/>
      <c r="Q117" s="5"/>
      <c r="R117" s="35"/>
      <c r="S117" s="5"/>
      <c r="T117" s="5"/>
      <c r="U117" s="5"/>
      <c r="V117" s="35"/>
      <c r="W117" s="5"/>
      <c r="X117" s="5"/>
      <c r="Y117" s="5"/>
      <c r="Z117" s="5"/>
      <c r="AA117" s="35"/>
      <c r="AB117" s="5"/>
      <c r="AC117" s="5"/>
      <c r="AD117" s="5"/>
      <c r="AE117" s="5"/>
      <c r="AG117" s="5"/>
      <c r="AH117" s="5"/>
      <c r="AI117" s="5"/>
      <c r="AJ117" s="5"/>
      <c r="AK117" s="35"/>
      <c r="AL117" s="5"/>
      <c r="AM117" s="5"/>
      <c r="AN117" s="5"/>
      <c r="AO117" s="35"/>
      <c r="AP117" s="5"/>
      <c r="AQ117" s="5"/>
      <c r="AR117" s="5"/>
      <c r="AS117" s="35"/>
      <c r="AT117" s="5"/>
      <c r="AU117" s="5"/>
      <c r="AV117" s="5"/>
      <c r="AW117" s="5"/>
      <c r="AX117" s="35"/>
      <c r="AY117" s="5"/>
      <c r="AZ117" s="5"/>
      <c r="BA117" s="5"/>
      <c r="BB117" s="35"/>
      <c r="BC117" s="5"/>
      <c r="BD117" s="5"/>
      <c r="BE117" s="5"/>
      <c r="BF117" s="5"/>
      <c r="BG117" s="9">
        <f t="shared" si="12"/>
        <v>0</v>
      </c>
    </row>
    <row r="118" spans="1:59" x14ac:dyDescent="0.2">
      <c r="A118" s="3" t="str">
        <f>ACCIONES!$L$12</f>
        <v>Obsequio de ropa hasta fins de existencias</v>
      </c>
      <c r="B118" s="4"/>
      <c r="C118" s="4"/>
      <c r="D118" s="4"/>
      <c r="F118" s="5"/>
      <c r="G118" s="5"/>
      <c r="H118" s="5"/>
      <c r="I118" s="5"/>
      <c r="J118" s="35"/>
      <c r="K118" s="5"/>
      <c r="L118" s="5"/>
      <c r="M118" s="5"/>
      <c r="N118" s="35"/>
      <c r="O118" s="5"/>
      <c r="P118" s="5"/>
      <c r="Q118" s="5"/>
      <c r="R118" s="35"/>
      <c r="S118" s="5"/>
      <c r="T118" s="5"/>
      <c r="U118" s="5"/>
      <c r="V118" s="35"/>
      <c r="W118" s="5"/>
      <c r="X118" s="5"/>
      <c r="Y118" s="5"/>
      <c r="Z118" s="5"/>
      <c r="AA118" s="35"/>
      <c r="AB118" s="5"/>
      <c r="AC118" s="5"/>
      <c r="AD118" s="5"/>
      <c r="AE118" s="5"/>
      <c r="AG118" s="5"/>
      <c r="AH118" s="5"/>
      <c r="AI118" s="5"/>
      <c r="AJ118" s="5"/>
      <c r="AK118" s="35"/>
      <c r="AL118" s="5"/>
      <c r="AM118" s="5"/>
      <c r="AN118" s="5"/>
      <c r="AO118" s="35"/>
      <c r="AP118" s="5"/>
      <c r="AQ118" s="5"/>
      <c r="AR118" s="5"/>
      <c r="AS118" s="35"/>
      <c r="AT118" s="5"/>
      <c r="AU118" s="5"/>
      <c r="AV118" s="5"/>
      <c r="AW118" s="5"/>
      <c r="AX118" s="35"/>
      <c r="AY118" s="5"/>
      <c r="AZ118" s="5"/>
      <c r="BA118" s="5"/>
      <c r="BB118" s="35"/>
      <c r="BC118" s="5"/>
      <c r="BD118" s="5"/>
      <c r="BE118" s="5"/>
      <c r="BF118" s="5"/>
      <c r="BG118" s="9">
        <f t="shared" ref="BG118" si="13">COUNTIF(F118:BF118, 1)</f>
        <v>0</v>
      </c>
    </row>
  </sheetData>
  <sheetProtection sheet="1" objects="1" scenarios="1"/>
  <mergeCells count="106">
    <mergeCell ref="AY38:BB39"/>
    <mergeCell ref="BC38:BF39"/>
    <mergeCell ref="A40:D40"/>
    <mergeCell ref="BC4:BF5"/>
    <mergeCell ref="W4:AA5"/>
    <mergeCell ref="AB4:AE5"/>
    <mergeCell ref="A6:D6"/>
    <mergeCell ref="AT4:AX5"/>
    <mergeCell ref="AY4:BB5"/>
    <mergeCell ref="O4:R5"/>
    <mergeCell ref="S4:V5"/>
    <mergeCell ref="AG4:AK5"/>
    <mergeCell ref="AL4:AO5"/>
    <mergeCell ref="O21:R22"/>
    <mergeCell ref="AT38:AX39"/>
    <mergeCell ref="A74:D74"/>
    <mergeCell ref="S72:V73"/>
    <mergeCell ref="W72:AA73"/>
    <mergeCell ref="AB72:AE73"/>
    <mergeCell ref="AG72:AK73"/>
    <mergeCell ref="AL72:AO73"/>
    <mergeCell ref="O72:R73"/>
    <mergeCell ref="AP4:AS5"/>
    <mergeCell ref="A23:D23"/>
    <mergeCell ref="AP38:AS39"/>
    <mergeCell ref="B54:C54"/>
    <mergeCell ref="S38:V39"/>
    <mergeCell ref="W38:AA39"/>
    <mergeCell ref="AP72:AS73"/>
    <mergeCell ref="B20:C20"/>
    <mergeCell ref="AP55:AS56"/>
    <mergeCell ref="B37:C37"/>
    <mergeCell ref="AB38:AE39"/>
    <mergeCell ref="AG38:AK39"/>
    <mergeCell ref="AL38:AO39"/>
    <mergeCell ref="B38:C38"/>
    <mergeCell ref="F38:J39"/>
    <mergeCell ref="K38:N39"/>
    <mergeCell ref="O38:R39"/>
    <mergeCell ref="AT72:AX73"/>
    <mergeCell ref="AY72:BB73"/>
    <mergeCell ref="BC72:BF73"/>
    <mergeCell ref="A1:D1"/>
    <mergeCell ref="B3:C3"/>
    <mergeCell ref="B4:C4"/>
    <mergeCell ref="F4:J5"/>
    <mergeCell ref="K4:N5"/>
    <mergeCell ref="AP21:AS22"/>
    <mergeCell ref="AT21:AX22"/>
    <mergeCell ref="AY21:BB22"/>
    <mergeCell ref="BC21:BF22"/>
    <mergeCell ref="S21:V22"/>
    <mergeCell ref="W21:AA22"/>
    <mergeCell ref="AB21:AE22"/>
    <mergeCell ref="AG21:AK22"/>
    <mergeCell ref="AL21:AO22"/>
    <mergeCell ref="B21:C21"/>
    <mergeCell ref="F21:J22"/>
    <mergeCell ref="K21:N22"/>
    <mergeCell ref="B71:C71"/>
    <mergeCell ref="B72:C72"/>
    <mergeCell ref="F72:J73"/>
    <mergeCell ref="K72:N73"/>
    <mergeCell ref="AT55:AX56"/>
    <mergeCell ref="AY55:BB56"/>
    <mergeCell ref="BC55:BF56"/>
    <mergeCell ref="A57:D57"/>
    <mergeCell ref="S55:V56"/>
    <mergeCell ref="W55:AA56"/>
    <mergeCell ref="AB55:AE56"/>
    <mergeCell ref="AG55:AK56"/>
    <mergeCell ref="AL55:AO56"/>
    <mergeCell ref="B55:C55"/>
    <mergeCell ref="F55:J56"/>
    <mergeCell ref="K55:N56"/>
    <mergeCell ref="O55:R56"/>
    <mergeCell ref="BC106:BF107"/>
    <mergeCell ref="B88:C88"/>
    <mergeCell ref="B89:C89"/>
    <mergeCell ref="F89:J90"/>
    <mergeCell ref="K89:N90"/>
    <mergeCell ref="O89:R90"/>
    <mergeCell ref="AP89:AS90"/>
    <mergeCell ref="AT89:AX90"/>
    <mergeCell ref="AY89:BB90"/>
    <mergeCell ref="BC89:BF90"/>
    <mergeCell ref="A91:D91"/>
    <mergeCell ref="S89:V90"/>
    <mergeCell ref="W89:AA90"/>
    <mergeCell ref="AB89:AE90"/>
    <mergeCell ref="AG89:AK90"/>
    <mergeCell ref="AL89:AO90"/>
    <mergeCell ref="AP106:AS107"/>
    <mergeCell ref="AT106:AX107"/>
    <mergeCell ref="AY106:BB107"/>
    <mergeCell ref="A108:D108"/>
    <mergeCell ref="S106:V107"/>
    <mergeCell ref="W106:AA107"/>
    <mergeCell ref="AB106:AE107"/>
    <mergeCell ref="AG106:AK107"/>
    <mergeCell ref="AL106:AO107"/>
    <mergeCell ref="B105:C105"/>
    <mergeCell ref="B106:C106"/>
    <mergeCell ref="F106:J107"/>
    <mergeCell ref="K106:N107"/>
    <mergeCell ref="O106:R107"/>
  </mergeCells>
  <conditionalFormatting sqref="F4:BF118">
    <cfRule type="cellIs" dxfId="15" priority="1" operator="equal">
      <formula>1</formula>
    </cfRule>
  </conditionalFormatting>
  <pageMargins left="0.7" right="0.7" top="0.75" bottom="0.75" header="0.3" footer="0.3"/>
  <pageSetup paperSize="9" scale="27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9AC56-B759-EA41-8565-C9D12F606D06}">
  <sheetPr codeName="Hoja4"/>
  <dimension ref="A1:BG135"/>
  <sheetViews>
    <sheetView zoomScale="120" zoomScaleNormal="120" workbookViewId="0">
      <selection sqref="A1:D1"/>
    </sheetView>
  </sheetViews>
  <sheetFormatPr baseColWidth="10" defaultColWidth="10.83203125" defaultRowHeight="16" outlineLevelCol="1" x14ac:dyDescent="0.2"/>
  <cols>
    <col min="1" max="1" width="8.83203125" style="1" customWidth="1"/>
    <col min="2" max="3" width="6.83203125" style="1" customWidth="1"/>
    <col min="4" max="4" width="28.33203125" style="1" customWidth="1"/>
    <col min="5" max="5" width="4.33203125" style="17" customWidth="1" outlineLevel="1"/>
    <col min="6" max="31" width="5.33203125" style="1" customWidth="1" outlineLevel="1"/>
    <col min="32" max="32" width="3.33203125" style="1" customWidth="1"/>
    <col min="33" max="58" width="5.33203125" style="1" customWidth="1" outlineLevel="1"/>
    <col min="59" max="59" width="3.33203125" style="17" customWidth="1" outlineLevel="1"/>
    <col min="60" max="16384" width="10.83203125" style="1"/>
  </cols>
  <sheetData>
    <row r="1" spans="1:59" ht="21" x14ac:dyDescent="0.2">
      <c r="A1" s="97" t="s">
        <v>141</v>
      </c>
      <c r="B1" s="97"/>
      <c r="C1" s="97"/>
      <c r="D1" s="97"/>
    </row>
    <row r="2" spans="1:59" ht="8" customHeight="1" x14ac:dyDescent="0.2"/>
    <row r="3" spans="1:59" x14ac:dyDescent="0.2">
      <c r="A3" s="1" t="s">
        <v>84</v>
      </c>
      <c r="B3" s="95" t="s">
        <v>4</v>
      </c>
      <c r="C3" s="95"/>
    </row>
    <row r="4" spans="1:59" x14ac:dyDescent="0.2">
      <c r="A4" s="1" t="s">
        <v>103</v>
      </c>
      <c r="B4" s="96" t="s">
        <v>9</v>
      </c>
      <c r="C4" s="96"/>
      <c r="F4" s="93" t="s">
        <v>104</v>
      </c>
      <c r="G4" s="93"/>
      <c r="H4" s="93"/>
      <c r="I4" s="93"/>
      <c r="J4" s="94"/>
      <c r="K4" s="92" t="s">
        <v>105</v>
      </c>
      <c r="L4" s="93"/>
      <c r="M4" s="93"/>
      <c r="N4" s="94"/>
      <c r="O4" s="92" t="s">
        <v>106</v>
      </c>
      <c r="P4" s="93"/>
      <c r="Q4" s="93"/>
      <c r="R4" s="94"/>
      <c r="S4" s="92" t="s">
        <v>89</v>
      </c>
      <c r="T4" s="93"/>
      <c r="U4" s="93"/>
      <c r="V4" s="94"/>
      <c r="W4" s="92" t="s">
        <v>107</v>
      </c>
      <c r="X4" s="93"/>
      <c r="Y4" s="93"/>
      <c r="Z4" s="93"/>
      <c r="AA4" s="94"/>
      <c r="AB4" s="92" t="s">
        <v>108</v>
      </c>
      <c r="AC4" s="93"/>
      <c r="AD4" s="93"/>
      <c r="AE4" s="93"/>
      <c r="AG4" s="93" t="s">
        <v>109</v>
      </c>
      <c r="AH4" s="93"/>
      <c r="AI4" s="93"/>
      <c r="AJ4" s="93"/>
      <c r="AK4" s="94"/>
      <c r="AL4" s="92" t="s">
        <v>110</v>
      </c>
      <c r="AM4" s="93"/>
      <c r="AN4" s="93"/>
      <c r="AO4" s="93"/>
      <c r="AP4" s="92" t="s">
        <v>111</v>
      </c>
      <c r="AQ4" s="93"/>
      <c r="AR4" s="93"/>
      <c r="AS4" s="94"/>
      <c r="AT4" s="92" t="s">
        <v>95</v>
      </c>
      <c r="AU4" s="93"/>
      <c r="AV4" s="93"/>
      <c r="AW4" s="93"/>
      <c r="AX4" s="94"/>
      <c r="AY4" s="92" t="s">
        <v>112</v>
      </c>
      <c r="AZ4" s="93"/>
      <c r="BA4" s="93"/>
      <c r="BB4" s="94"/>
      <c r="BC4" s="92" t="s">
        <v>113</v>
      </c>
      <c r="BD4" s="93"/>
      <c r="BE4" s="93"/>
      <c r="BF4" s="93"/>
    </row>
    <row r="5" spans="1:59" ht="8" customHeight="1" x14ac:dyDescent="0.2">
      <c r="F5" s="93"/>
      <c r="G5" s="93"/>
      <c r="H5" s="93"/>
      <c r="I5" s="93"/>
      <c r="J5" s="94"/>
      <c r="K5" s="92"/>
      <c r="L5" s="93"/>
      <c r="M5" s="93"/>
      <c r="N5" s="94"/>
      <c r="O5" s="92"/>
      <c r="P5" s="93"/>
      <c r="Q5" s="93"/>
      <c r="R5" s="94"/>
      <c r="S5" s="92"/>
      <c r="T5" s="93"/>
      <c r="U5" s="93"/>
      <c r="V5" s="94"/>
      <c r="W5" s="92"/>
      <c r="X5" s="93"/>
      <c r="Y5" s="93"/>
      <c r="Z5" s="93"/>
      <c r="AA5" s="94"/>
      <c r="AB5" s="92"/>
      <c r="AC5" s="93"/>
      <c r="AD5" s="93"/>
      <c r="AE5" s="93"/>
      <c r="AG5" s="93"/>
      <c r="AH5" s="93"/>
      <c r="AI5" s="93"/>
      <c r="AJ5" s="93"/>
      <c r="AK5" s="94"/>
      <c r="AL5" s="92"/>
      <c r="AM5" s="93"/>
      <c r="AN5" s="93"/>
      <c r="AO5" s="93"/>
      <c r="AP5" s="92"/>
      <c r="AQ5" s="93"/>
      <c r="AR5" s="93"/>
      <c r="AS5" s="94"/>
      <c r="AT5" s="92"/>
      <c r="AU5" s="93"/>
      <c r="AV5" s="93"/>
      <c r="AW5" s="93"/>
      <c r="AX5" s="94"/>
      <c r="AY5" s="92"/>
      <c r="AZ5" s="93"/>
      <c r="BA5" s="93"/>
      <c r="BB5" s="94"/>
      <c r="BC5" s="92"/>
      <c r="BD5" s="93"/>
      <c r="BE5" s="93"/>
      <c r="BF5" s="93"/>
    </row>
    <row r="6" spans="1:59" x14ac:dyDescent="0.2">
      <c r="A6" s="91" t="s">
        <v>114</v>
      </c>
      <c r="B6" s="91"/>
      <c r="C6" s="91"/>
      <c r="D6" s="91"/>
      <c r="F6" s="20" t="s">
        <v>98</v>
      </c>
      <c r="G6" s="6" t="s">
        <v>99</v>
      </c>
      <c r="H6" s="20" t="s">
        <v>100</v>
      </c>
      <c r="I6" s="6" t="s">
        <v>101</v>
      </c>
      <c r="J6" s="21" t="s">
        <v>102</v>
      </c>
      <c r="K6" s="6" t="s">
        <v>98</v>
      </c>
      <c r="L6" s="20" t="s">
        <v>99</v>
      </c>
      <c r="M6" s="6" t="s">
        <v>100</v>
      </c>
      <c r="N6" s="22" t="s">
        <v>101</v>
      </c>
      <c r="O6" s="6" t="s">
        <v>98</v>
      </c>
      <c r="P6" s="20" t="s">
        <v>99</v>
      </c>
      <c r="Q6" s="6" t="s">
        <v>100</v>
      </c>
      <c r="R6" s="22" t="s">
        <v>101</v>
      </c>
      <c r="S6" s="6" t="s">
        <v>98</v>
      </c>
      <c r="T6" s="20" t="s">
        <v>99</v>
      </c>
      <c r="U6" s="6" t="s">
        <v>100</v>
      </c>
      <c r="V6" s="22" t="s">
        <v>101</v>
      </c>
      <c r="W6" s="6" t="s">
        <v>98</v>
      </c>
      <c r="X6" s="20" t="s">
        <v>99</v>
      </c>
      <c r="Y6" s="6" t="s">
        <v>100</v>
      </c>
      <c r="Z6" s="20" t="s">
        <v>101</v>
      </c>
      <c r="AA6" s="7" t="s">
        <v>102</v>
      </c>
      <c r="AB6" s="20" t="s">
        <v>98</v>
      </c>
      <c r="AC6" s="6" t="s">
        <v>99</v>
      </c>
      <c r="AD6" s="20" t="s">
        <v>100</v>
      </c>
      <c r="AE6" s="6" t="s">
        <v>101</v>
      </c>
      <c r="AG6" s="20" t="s">
        <v>98</v>
      </c>
      <c r="AH6" s="6" t="s">
        <v>99</v>
      </c>
      <c r="AI6" s="20" t="s">
        <v>100</v>
      </c>
      <c r="AJ6" s="7" t="s">
        <v>101</v>
      </c>
      <c r="AK6" s="22" t="s">
        <v>102</v>
      </c>
      <c r="AL6" s="43" t="s">
        <v>98</v>
      </c>
      <c r="AM6" s="20" t="s">
        <v>99</v>
      </c>
      <c r="AN6" s="43" t="s">
        <v>100</v>
      </c>
      <c r="AO6" s="22" t="s">
        <v>101</v>
      </c>
      <c r="AP6" s="6" t="s">
        <v>98</v>
      </c>
      <c r="AQ6" s="20" t="s">
        <v>99</v>
      </c>
      <c r="AR6" s="6" t="s">
        <v>100</v>
      </c>
      <c r="AS6" s="22" t="s">
        <v>101</v>
      </c>
      <c r="AT6" s="6" t="s">
        <v>98</v>
      </c>
      <c r="AU6" s="20" t="s">
        <v>99</v>
      </c>
      <c r="AV6" s="6" t="s">
        <v>100</v>
      </c>
      <c r="AW6" s="20" t="s">
        <v>101</v>
      </c>
      <c r="AX6" s="7" t="s">
        <v>102</v>
      </c>
      <c r="AY6" s="20" t="s">
        <v>98</v>
      </c>
      <c r="AZ6" s="6" t="s">
        <v>99</v>
      </c>
      <c r="BA6" s="20" t="s">
        <v>100</v>
      </c>
      <c r="BB6" s="7" t="s">
        <v>101</v>
      </c>
      <c r="BC6" s="20" t="s">
        <v>98</v>
      </c>
      <c r="BD6" s="6" t="s">
        <v>99</v>
      </c>
      <c r="BE6" s="20" t="s">
        <v>100</v>
      </c>
      <c r="BF6" s="6" t="s">
        <v>101</v>
      </c>
    </row>
    <row r="7" spans="1:59" x14ac:dyDescent="0.2">
      <c r="A7" s="3" t="str">
        <f>ACCIONES!$M$3</f>
        <v>Regal de Fuet a les 20 primeres compres de 20€</v>
      </c>
      <c r="B7" s="3"/>
      <c r="C7" s="3"/>
      <c r="D7" s="3"/>
      <c r="E7" s="17">
        <f t="shared" ref="E7:E16" si="0">SUM(BG7,BG24,BG41,BG58,BG75,BG92,BG109,BG126)</f>
        <v>16</v>
      </c>
      <c r="F7" s="5"/>
      <c r="G7" s="5"/>
      <c r="H7" s="5"/>
      <c r="I7" s="5"/>
      <c r="J7" s="34"/>
      <c r="K7" s="5"/>
      <c r="L7" s="5"/>
      <c r="M7" s="5"/>
      <c r="N7" s="36"/>
      <c r="O7" s="36"/>
      <c r="P7" s="5">
        <v>1</v>
      </c>
      <c r="Q7" s="5">
        <v>1</v>
      </c>
      <c r="R7" s="5"/>
      <c r="S7" s="5"/>
      <c r="T7" s="5"/>
      <c r="U7" s="5"/>
      <c r="V7" s="36"/>
      <c r="W7" s="5"/>
      <c r="X7" s="5"/>
      <c r="Y7" s="5"/>
      <c r="Z7" s="5"/>
      <c r="AA7" s="36"/>
      <c r="AB7" s="5"/>
      <c r="AC7" s="5"/>
      <c r="AD7" s="5"/>
      <c r="AE7" s="5"/>
      <c r="AF7" s="2"/>
      <c r="AG7" s="5"/>
      <c r="AH7" s="5"/>
      <c r="AI7" s="5"/>
      <c r="AJ7" s="5"/>
      <c r="AK7" s="36"/>
      <c r="AL7" s="5"/>
      <c r="AM7" s="5"/>
      <c r="AN7" s="5"/>
      <c r="AO7" s="36"/>
      <c r="AP7" s="5"/>
      <c r="AQ7" s="5"/>
      <c r="AR7" s="5"/>
      <c r="AS7" s="36"/>
      <c r="AT7" s="5"/>
      <c r="AU7" s="5"/>
      <c r="AV7" s="5"/>
      <c r="AW7" s="5"/>
      <c r="AX7" s="36"/>
      <c r="AY7" s="5"/>
      <c r="AZ7" s="5"/>
      <c r="BA7" s="5"/>
      <c r="BB7" s="36"/>
      <c r="BC7" s="5"/>
      <c r="BD7" s="5"/>
      <c r="BE7" s="5"/>
      <c r="BF7" s="5"/>
      <c r="BG7" s="9">
        <f t="shared" ref="BG7:BG15" si="1">COUNTIF(F7:BF7, 1)</f>
        <v>2</v>
      </c>
    </row>
    <row r="8" spans="1:59" x14ac:dyDescent="0.2">
      <c r="A8" s="3" t="str">
        <f>ACCIONES!$M$4</f>
        <v>Regal de PRIMAVERA: samarreta per compra de 100€</v>
      </c>
      <c r="B8" s="4"/>
      <c r="C8" s="4"/>
      <c r="D8" s="4"/>
      <c r="E8" s="17">
        <f t="shared" si="0"/>
        <v>16</v>
      </c>
      <c r="F8" s="5"/>
      <c r="G8" s="5"/>
      <c r="H8" s="5"/>
      <c r="I8" s="5"/>
      <c r="J8" s="35"/>
      <c r="K8" s="5"/>
      <c r="L8" s="5"/>
      <c r="M8" s="5"/>
      <c r="N8" s="35"/>
      <c r="O8" s="5"/>
      <c r="P8" s="5"/>
      <c r="Q8" s="5"/>
      <c r="R8" s="35"/>
      <c r="S8" s="5"/>
      <c r="T8" s="5"/>
      <c r="U8" s="5">
        <v>1</v>
      </c>
      <c r="V8" s="5">
        <v>1</v>
      </c>
      <c r="W8" s="35"/>
      <c r="X8" s="5"/>
      <c r="Y8" s="5"/>
      <c r="Z8" s="5"/>
      <c r="AA8" s="35"/>
      <c r="AB8" s="5"/>
      <c r="AC8" s="5"/>
      <c r="AD8" s="5"/>
      <c r="AE8" s="5"/>
      <c r="AF8" s="2"/>
      <c r="AG8" s="5"/>
      <c r="AH8" s="5"/>
      <c r="AI8" s="5"/>
      <c r="AJ8" s="5"/>
      <c r="AK8" s="35"/>
      <c r="AL8" s="5"/>
      <c r="AM8" s="5"/>
      <c r="AN8" s="5"/>
      <c r="AO8" s="36"/>
      <c r="AP8" s="5"/>
      <c r="AQ8" s="5"/>
      <c r="AR8" s="5"/>
      <c r="AS8" s="35"/>
      <c r="AT8" s="5"/>
      <c r="AU8" s="5"/>
      <c r="AV8" s="5"/>
      <c r="AW8" s="5"/>
      <c r="AX8" s="35"/>
      <c r="AY8" s="5"/>
      <c r="AZ8" s="5"/>
      <c r="BA8" s="5"/>
      <c r="BB8" s="35"/>
      <c r="BC8" s="5"/>
      <c r="BD8" s="5"/>
      <c r="BE8" s="5"/>
      <c r="BF8" s="5"/>
      <c r="BG8" s="9">
        <f t="shared" si="1"/>
        <v>2</v>
      </c>
    </row>
    <row r="9" spans="1:59" x14ac:dyDescent="0.2">
      <c r="A9" s="3" t="str">
        <f>ACCIONES!$M$5</f>
        <v>Regal d'ESTIU: 3 opcions a escollir per compra de 50€</v>
      </c>
      <c r="B9" s="4"/>
      <c r="C9" s="4"/>
      <c r="D9" s="4"/>
      <c r="E9" s="17">
        <f t="shared" si="0"/>
        <v>24</v>
      </c>
      <c r="F9" s="5"/>
      <c r="G9" s="5"/>
      <c r="H9" s="5"/>
      <c r="I9" s="5"/>
      <c r="J9" s="35"/>
      <c r="K9" s="5"/>
      <c r="L9" s="5"/>
      <c r="M9" s="5"/>
      <c r="N9" s="35"/>
      <c r="O9" s="5"/>
      <c r="P9" s="5"/>
      <c r="Q9" s="5"/>
      <c r="R9" s="35"/>
      <c r="S9" s="5"/>
      <c r="T9" s="5"/>
      <c r="U9" s="5"/>
      <c r="V9" s="5"/>
      <c r="W9" s="5"/>
      <c r="X9" s="5"/>
      <c r="Y9" s="5"/>
      <c r="Z9" s="5"/>
      <c r="AA9" s="35"/>
      <c r="AB9" s="5">
        <v>1</v>
      </c>
      <c r="AC9" s="5">
        <v>1</v>
      </c>
      <c r="AD9" s="5">
        <v>1</v>
      </c>
      <c r="AE9" s="5"/>
      <c r="AF9" s="2"/>
      <c r="AG9" s="5"/>
      <c r="AH9" s="5"/>
      <c r="AI9" s="5"/>
      <c r="AJ9" s="5"/>
      <c r="AK9" s="35"/>
      <c r="AL9" s="5"/>
      <c r="AM9" s="5"/>
      <c r="AN9" s="5"/>
      <c r="AO9" s="36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35"/>
      <c r="BC9" s="5"/>
      <c r="BD9" s="5"/>
      <c r="BE9" s="5"/>
      <c r="BF9" s="5"/>
      <c r="BG9" s="9">
        <f t="shared" si="1"/>
        <v>3</v>
      </c>
    </row>
    <row r="10" spans="1:59" x14ac:dyDescent="0.2">
      <c r="A10" s="3" t="str">
        <f>ACCIONES!$M$6</f>
        <v>Regal de TARDOR: roba per compra de 100€</v>
      </c>
      <c r="B10" s="4"/>
      <c r="C10" s="4"/>
      <c r="D10" s="4"/>
      <c r="E10" s="17">
        <f t="shared" si="0"/>
        <v>40</v>
      </c>
      <c r="F10" s="5"/>
      <c r="G10" s="5"/>
      <c r="H10" s="5"/>
      <c r="I10" s="5"/>
      <c r="J10" s="35"/>
      <c r="K10" s="5"/>
      <c r="L10" s="5"/>
      <c r="M10" s="5"/>
      <c r="N10" s="35"/>
      <c r="O10" s="5"/>
      <c r="P10" s="5"/>
      <c r="Q10" s="5"/>
      <c r="R10" s="35"/>
      <c r="S10" s="5"/>
      <c r="T10" s="5"/>
      <c r="U10" s="5"/>
      <c r="V10" s="35"/>
      <c r="W10" s="5"/>
      <c r="X10" s="5"/>
      <c r="Y10" s="5"/>
      <c r="Z10" s="5"/>
      <c r="AA10" s="35"/>
      <c r="AB10" s="5"/>
      <c r="AC10" s="5"/>
      <c r="AD10" s="5"/>
      <c r="AE10" s="5"/>
      <c r="AG10" s="35"/>
      <c r="AH10" s="5"/>
      <c r="AI10" s="5"/>
      <c r="AJ10" s="5"/>
      <c r="AK10" s="35"/>
      <c r="AL10" s="5"/>
      <c r="AM10" s="5"/>
      <c r="AN10" s="5"/>
      <c r="AO10" s="36"/>
      <c r="AP10" s="5"/>
      <c r="AQ10" s="5"/>
      <c r="AR10" s="5"/>
      <c r="AS10" s="5"/>
      <c r="AT10" s="5">
        <v>1</v>
      </c>
      <c r="AU10" s="35">
        <v>1</v>
      </c>
      <c r="AV10" s="5">
        <v>1</v>
      </c>
      <c r="AW10" s="5">
        <v>1</v>
      </c>
      <c r="AX10" s="5">
        <v>1</v>
      </c>
      <c r="AY10" s="5"/>
      <c r="AZ10" s="5"/>
      <c r="BA10" s="5"/>
      <c r="BB10" s="35"/>
      <c r="BC10" s="5"/>
      <c r="BD10" s="5"/>
      <c r="BE10" s="5"/>
      <c r="BF10" s="5"/>
      <c r="BG10" s="9">
        <f t="shared" si="1"/>
        <v>5</v>
      </c>
    </row>
    <row r="11" spans="1:59" x14ac:dyDescent="0.2">
      <c r="A11" s="3" t="str">
        <f>ACCIONES!$M$7</f>
        <v>Dinar tècnic de formació</v>
      </c>
      <c r="B11" s="4"/>
      <c r="C11" s="4"/>
      <c r="D11" s="4"/>
      <c r="E11" s="17">
        <f t="shared" si="0"/>
        <v>0</v>
      </c>
      <c r="F11" s="5"/>
      <c r="G11" s="5"/>
      <c r="H11" s="5"/>
      <c r="I11" s="5"/>
      <c r="J11" s="35"/>
      <c r="K11" s="5"/>
      <c r="L11" s="5"/>
      <c r="M11" s="5"/>
      <c r="N11" s="35"/>
      <c r="O11" s="5"/>
      <c r="P11" s="5"/>
      <c r="Q11" s="5"/>
      <c r="R11" s="35"/>
      <c r="S11" s="5"/>
      <c r="T11" s="5"/>
      <c r="U11" s="5"/>
      <c r="V11" s="35"/>
      <c r="W11" s="5"/>
      <c r="X11" s="5"/>
      <c r="Y11" s="5"/>
      <c r="Z11" s="5"/>
      <c r="AA11" s="35"/>
      <c r="AB11" s="5"/>
      <c r="AC11" s="5"/>
      <c r="AD11" s="5"/>
      <c r="AE11" s="5"/>
      <c r="AF11" s="2"/>
      <c r="AG11" s="5"/>
      <c r="AH11" s="5"/>
      <c r="AI11" s="5"/>
      <c r="AJ11" s="5"/>
      <c r="AK11" s="35"/>
      <c r="AL11" s="5"/>
      <c r="AM11" s="5"/>
      <c r="AN11" s="5"/>
      <c r="AO11" s="36"/>
      <c r="AP11" s="5"/>
      <c r="AQ11" s="5"/>
      <c r="AR11" s="5"/>
      <c r="AS11" s="35"/>
      <c r="AT11" s="5"/>
      <c r="AU11" s="5"/>
      <c r="AV11" s="5"/>
      <c r="AW11" s="5"/>
      <c r="AX11" s="35"/>
      <c r="AY11" s="5"/>
      <c r="AZ11" s="5"/>
      <c r="BA11" s="5"/>
      <c r="BB11" s="35"/>
      <c r="BC11" s="5"/>
      <c r="BD11" s="5"/>
      <c r="BE11" s="5"/>
      <c r="BF11" s="5"/>
      <c r="BG11" s="9">
        <f t="shared" si="1"/>
        <v>0</v>
      </c>
    </row>
    <row r="12" spans="1:59" x14ac:dyDescent="0.2">
      <c r="A12" s="3" t="str">
        <f>ACCIONES!$M$8</f>
        <v>Jornada de producte en botiga amb dinar</v>
      </c>
      <c r="B12" s="4"/>
      <c r="C12" s="4"/>
      <c r="D12" s="4"/>
      <c r="E12" s="17">
        <f t="shared" si="0"/>
        <v>0</v>
      </c>
      <c r="F12" s="5"/>
      <c r="G12" s="5"/>
      <c r="H12" s="5"/>
      <c r="I12" s="5"/>
      <c r="J12" s="35"/>
      <c r="K12" s="5"/>
      <c r="L12" s="5"/>
      <c r="M12" s="5"/>
      <c r="N12" s="35"/>
      <c r="O12" s="5"/>
      <c r="P12" s="5"/>
      <c r="Q12" s="5"/>
      <c r="R12" s="35"/>
      <c r="S12" s="5"/>
      <c r="T12" s="5"/>
      <c r="U12" s="5"/>
      <c r="V12" s="35"/>
      <c r="W12" s="5"/>
      <c r="X12" s="5"/>
      <c r="Y12" s="5"/>
      <c r="Z12" s="5"/>
      <c r="AA12" s="35"/>
      <c r="AB12" s="5"/>
      <c r="AC12" s="5"/>
      <c r="AD12" s="5"/>
      <c r="AE12" s="5"/>
      <c r="AF12" s="2"/>
      <c r="AG12" s="5"/>
      <c r="AH12" s="5"/>
      <c r="AI12" s="5"/>
      <c r="AJ12" s="5"/>
      <c r="AK12" s="35"/>
      <c r="AL12" s="5"/>
      <c r="AM12" s="5"/>
      <c r="AN12" s="5"/>
      <c r="AO12" s="36"/>
      <c r="AP12" s="5"/>
      <c r="AQ12" s="5"/>
      <c r="AR12" s="5"/>
      <c r="AS12" s="35"/>
      <c r="AT12" s="5"/>
      <c r="AU12" s="5"/>
      <c r="AV12" s="5"/>
      <c r="AW12" s="5"/>
      <c r="AX12" s="35"/>
      <c r="AY12" s="5"/>
      <c r="AZ12" s="5"/>
      <c r="BA12" s="5"/>
      <c r="BB12" s="35"/>
      <c r="BC12" s="5"/>
      <c r="BD12" s="5"/>
      <c r="BE12" s="5"/>
      <c r="BF12" s="5"/>
      <c r="BG12" s="9">
        <f t="shared" si="1"/>
        <v>0</v>
      </c>
    </row>
    <row r="13" spans="1:59" x14ac:dyDescent="0.2">
      <c r="A13" s="3" t="str">
        <f>ACCIONES!$M$9</f>
        <v>Esmorzar en el punt de venda</v>
      </c>
      <c r="B13" s="4"/>
      <c r="C13" s="4"/>
      <c r="D13" s="4"/>
      <c r="E13" s="17">
        <f t="shared" si="0"/>
        <v>157</v>
      </c>
      <c r="F13" s="5">
        <v>1</v>
      </c>
      <c r="G13" s="5">
        <v>1</v>
      </c>
      <c r="H13" s="5">
        <v>1</v>
      </c>
      <c r="I13" s="5">
        <v>1</v>
      </c>
      <c r="J13" s="35">
        <v>1</v>
      </c>
      <c r="K13" s="5">
        <v>1</v>
      </c>
      <c r="L13" s="5">
        <v>1</v>
      </c>
      <c r="M13" s="5">
        <v>1</v>
      </c>
      <c r="N13" s="35">
        <v>1</v>
      </c>
      <c r="O13" s="5">
        <v>1</v>
      </c>
      <c r="P13" s="5">
        <v>1</v>
      </c>
      <c r="Q13" s="5">
        <v>1</v>
      </c>
      <c r="R13" s="35">
        <v>1</v>
      </c>
      <c r="S13" s="5">
        <v>1</v>
      </c>
      <c r="T13" s="5">
        <v>1</v>
      </c>
      <c r="U13" s="5">
        <v>1</v>
      </c>
      <c r="V13" s="35">
        <v>1</v>
      </c>
      <c r="W13" s="5">
        <v>1</v>
      </c>
      <c r="X13" s="5">
        <v>1</v>
      </c>
      <c r="Y13" s="5">
        <v>1</v>
      </c>
      <c r="Z13" s="5">
        <v>1</v>
      </c>
      <c r="AA13" s="35">
        <v>1</v>
      </c>
      <c r="AB13" s="5">
        <v>1</v>
      </c>
      <c r="AC13" s="5">
        <v>1</v>
      </c>
      <c r="AD13" s="5">
        <v>1</v>
      </c>
      <c r="AE13" s="5">
        <v>1</v>
      </c>
      <c r="AF13" s="2"/>
      <c r="AG13" s="5">
        <v>1</v>
      </c>
      <c r="AH13" s="5">
        <v>1</v>
      </c>
      <c r="AI13" s="5">
        <v>1</v>
      </c>
      <c r="AJ13" s="5">
        <v>1</v>
      </c>
      <c r="AK13" s="35">
        <v>1</v>
      </c>
      <c r="AL13" s="5">
        <v>1</v>
      </c>
      <c r="AM13" s="5">
        <v>1</v>
      </c>
      <c r="AN13" s="5">
        <v>1</v>
      </c>
      <c r="AO13" s="36">
        <v>1</v>
      </c>
      <c r="AP13" s="5">
        <v>1</v>
      </c>
      <c r="AQ13" s="5">
        <v>1</v>
      </c>
      <c r="AR13" s="5">
        <v>1</v>
      </c>
      <c r="AS13" s="35">
        <v>1</v>
      </c>
      <c r="AT13" s="5">
        <v>1</v>
      </c>
      <c r="AU13" s="5">
        <v>1</v>
      </c>
      <c r="AV13" s="5">
        <v>1</v>
      </c>
      <c r="AW13" s="5">
        <v>1</v>
      </c>
      <c r="AX13" s="35">
        <v>1</v>
      </c>
      <c r="AY13" s="5">
        <v>1</v>
      </c>
      <c r="AZ13" s="5">
        <v>1</v>
      </c>
      <c r="BA13" s="5">
        <v>1</v>
      </c>
      <c r="BB13" s="35">
        <v>1</v>
      </c>
      <c r="BC13" s="5">
        <v>1</v>
      </c>
      <c r="BD13" s="5">
        <v>1</v>
      </c>
      <c r="BE13" s="5">
        <v>1</v>
      </c>
      <c r="BF13" s="5">
        <v>1</v>
      </c>
      <c r="BG13" s="9">
        <f t="shared" si="1"/>
        <v>52</v>
      </c>
    </row>
    <row r="14" spans="1:59" x14ac:dyDescent="0.2">
      <c r="A14" s="3" t="str">
        <f>ACCIONES!$M$10</f>
        <v>Dia especial de botiga</v>
      </c>
      <c r="B14" s="4"/>
      <c r="C14" s="4"/>
      <c r="D14" s="4"/>
      <c r="E14" s="17">
        <f t="shared" si="0"/>
        <v>8</v>
      </c>
      <c r="F14" s="5"/>
      <c r="G14" s="5"/>
      <c r="H14" s="5"/>
      <c r="I14" s="5"/>
      <c r="J14" s="5"/>
      <c r="K14" s="35">
        <v>1</v>
      </c>
      <c r="L14" s="5"/>
      <c r="M14" s="5"/>
      <c r="N14" s="35"/>
      <c r="O14" s="5"/>
      <c r="P14" s="5"/>
      <c r="Q14" s="5"/>
      <c r="R14" s="35"/>
      <c r="S14" s="5"/>
      <c r="T14" s="5"/>
      <c r="U14" s="5"/>
      <c r="V14" s="35"/>
      <c r="W14" s="5"/>
      <c r="X14" s="5"/>
      <c r="Y14" s="5"/>
      <c r="Z14" s="5"/>
      <c r="AA14" s="35"/>
      <c r="AB14" s="5"/>
      <c r="AC14" s="5"/>
      <c r="AD14" s="5"/>
      <c r="AE14" s="5"/>
      <c r="AF14" s="2"/>
      <c r="AG14" s="5"/>
      <c r="AH14" s="5"/>
      <c r="AI14" s="5"/>
      <c r="AJ14" s="5"/>
      <c r="AK14" s="35"/>
      <c r="AL14" s="5"/>
      <c r="AM14" s="5"/>
      <c r="AN14" s="5"/>
      <c r="AO14" s="36"/>
      <c r="AP14" s="5"/>
      <c r="AQ14" s="5"/>
      <c r="AR14" s="5"/>
      <c r="AS14" s="35"/>
      <c r="AT14" s="5"/>
      <c r="AU14" s="5"/>
      <c r="AV14" s="5"/>
      <c r="AW14" s="5"/>
      <c r="AX14" s="35"/>
      <c r="AY14" s="5"/>
      <c r="AZ14" s="5"/>
      <c r="BA14" s="5"/>
      <c r="BB14" s="35"/>
      <c r="BC14" s="5"/>
      <c r="BD14" s="5"/>
      <c r="BE14" s="5"/>
      <c r="BF14" s="5"/>
      <c r="BG14" s="9">
        <f t="shared" si="1"/>
        <v>1</v>
      </c>
    </row>
    <row r="15" spans="1:59" x14ac:dyDescent="0.2">
      <c r="A15" s="3" t="str">
        <f>ACCIONES!$M$11</f>
        <v>Sorteig a botiga de Preu/Article</v>
      </c>
      <c r="B15" s="4"/>
      <c r="C15" s="4"/>
      <c r="D15" s="4"/>
      <c r="E15" s="17">
        <f t="shared" si="0"/>
        <v>0</v>
      </c>
      <c r="F15" s="5"/>
      <c r="G15" s="5"/>
      <c r="H15" s="5"/>
      <c r="I15" s="5"/>
      <c r="J15" s="35"/>
      <c r="K15" s="5"/>
      <c r="L15" s="5"/>
      <c r="M15" s="5"/>
      <c r="N15" s="35"/>
      <c r="O15" s="5"/>
      <c r="P15" s="5"/>
      <c r="Q15" s="5"/>
      <c r="R15" s="35"/>
      <c r="S15" s="5"/>
      <c r="T15" s="5"/>
      <c r="U15" s="5"/>
      <c r="V15" s="35"/>
      <c r="W15" s="5"/>
      <c r="X15" s="5"/>
      <c r="Y15" s="5"/>
      <c r="Z15" s="5"/>
      <c r="AA15" s="35"/>
      <c r="AB15" s="5"/>
      <c r="AC15" s="5"/>
      <c r="AD15" s="5"/>
      <c r="AE15" s="5"/>
      <c r="AF15" s="2"/>
      <c r="AG15" s="5"/>
      <c r="AH15" s="5"/>
      <c r="AI15" s="5"/>
      <c r="AJ15" s="5"/>
      <c r="AK15" s="35"/>
      <c r="AL15" s="5"/>
      <c r="AM15" s="5"/>
      <c r="AN15" s="5"/>
      <c r="AO15" s="36"/>
      <c r="AP15" s="5"/>
      <c r="AQ15" s="5"/>
      <c r="AR15" s="5"/>
      <c r="AS15" s="35"/>
      <c r="AT15" s="5"/>
      <c r="AU15" s="5"/>
      <c r="AV15" s="5"/>
      <c r="AW15" s="5"/>
      <c r="AX15" s="35"/>
      <c r="AY15" s="5"/>
      <c r="AZ15" s="5"/>
      <c r="BA15" s="5"/>
      <c r="BB15" s="35"/>
      <c r="BC15" s="5"/>
      <c r="BD15" s="5"/>
      <c r="BE15" s="5"/>
      <c r="BF15" s="5"/>
      <c r="BG15" s="9">
        <f t="shared" si="1"/>
        <v>0</v>
      </c>
    </row>
    <row r="16" spans="1:59" x14ac:dyDescent="0.2">
      <c r="A16" s="3" t="str">
        <f>ACCIONES!$M$12</f>
        <v>Obsequi de roba fins a fi d'existències</v>
      </c>
      <c r="B16" s="4"/>
      <c r="C16" s="4"/>
      <c r="D16" s="4"/>
      <c r="E16" s="17">
        <f t="shared" si="0"/>
        <v>9</v>
      </c>
      <c r="F16" s="5"/>
      <c r="G16" s="5"/>
      <c r="H16" s="5"/>
      <c r="I16" s="5"/>
      <c r="J16" s="35"/>
      <c r="K16" s="5"/>
      <c r="L16" s="5"/>
      <c r="M16" s="5"/>
      <c r="N16" s="35"/>
      <c r="O16" s="5"/>
      <c r="P16" s="5"/>
      <c r="Q16" s="5"/>
      <c r="R16" s="35"/>
      <c r="S16" s="5"/>
      <c r="T16" s="5"/>
      <c r="U16" s="5"/>
      <c r="V16" s="35"/>
      <c r="W16" s="5"/>
      <c r="X16" s="5"/>
      <c r="Y16" s="5"/>
      <c r="Z16" s="5"/>
      <c r="AA16" s="35"/>
      <c r="AB16" s="5"/>
      <c r="AC16" s="5"/>
      <c r="AD16" s="5"/>
      <c r="AE16" s="5"/>
      <c r="AF16" s="2"/>
      <c r="AG16" s="5"/>
      <c r="AH16" s="5"/>
      <c r="AI16" s="5"/>
      <c r="AJ16" s="5"/>
      <c r="AK16" s="35"/>
      <c r="AL16" s="5"/>
      <c r="AM16" s="5"/>
      <c r="AN16" s="5"/>
      <c r="AO16" s="36"/>
      <c r="AP16" s="5"/>
      <c r="AQ16" s="5"/>
      <c r="AR16" s="5"/>
      <c r="AS16" s="35"/>
      <c r="AT16" s="5"/>
      <c r="AU16" s="5"/>
      <c r="AV16" s="5"/>
      <c r="AW16" s="5"/>
      <c r="AX16" s="35"/>
      <c r="AY16" s="5"/>
      <c r="AZ16" s="5"/>
      <c r="BA16" s="5"/>
      <c r="BB16" s="35"/>
      <c r="BC16" s="5"/>
      <c r="BD16" s="5"/>
      <c r="BE16" s="5"/>
      <c r="BF16" s="5"/>
      <c r="BG16" s="9">
        <f t="shared" ref="BG16" si="2">COUNTIF(F16:BF16, 1)</f>
        <v>0</v>
      </c>
    </row>
    <row r="19" spans="1:59" ht="8" customHeight="1" x14ac:dyDescent="0.2"/>
    <row r="20" spans="1:59" x14ac:dyDescent="0.2">
      <c r="A20" s="1" t="s">
        <v>84</v>
      </c>
      <c r="B20" s="95" t="s">
        <v>4</v>
      </c>
      <c r="C20" s="95"/>
    </row>
    <row r="21" spans="1:59" x14ac:dyDescent="0.2">
      <c r="A21" s="1" t="s">
        <v>103</v>
      </c>
      <c r="B21" s="96" t="s">
        <v>15</v>
      </c>
      <c r="C21" s="96"/>
      <c r="F21" s="93" t="s">
        <v>104</v>
      </c>
      <c r="G21" s="93"/>
      <c r="H21" s="93"/>
      <c r="I21" s="93"/>
      <c r="J21" s="94"/>
      <c r="K21" s="92" t="s">
        <v>105</v>
      </c>
      <c r="L21" s="93"/>
      <c r="M21" s="93"/>
      <c r="N21" s="94"/>
      <c r="O21" s="92" t="s">
        <v>106</v>
      </c>
      <c r="P21" s="93"/>
      <c r="Q21" s="93"/>
      <c r="R21" s="94"/>
      <c r="S21" s="92" t="s">
        <v>89</v>
      </c>
      <c r="T21" s="93"/>
      <c r="U21" s="93"/>
      <c r="V21" s="94"/>
      <c r="W21" s="92" t="s">
        <v>107</v>
      </c>
      <c r="X21" s="93"/>
      <c r="Y21" s="93"/>
      <c r="Z21" s="93"/>
      <c r="AA21" s="94"/>
      <c r="AB21" s="92" t="s">
        <v>108</v>
      </c>
      <c r="AC21" s="93"/>
      <c r="AD21" s="93"/>
      <c r="AE21" s="93"/>
      <c r="AG21" s="93" t="s">
        <v>109</v>
      </c>
      <c r="AH21" s="93"/>
      <c r="AI21" s="93"/>
      <c r="AJ21" s="93"/>
      <c r="AK21" s="94"/>
      <c r="AL21" s="92" t="s">
        <v>110</v>
      </c>
      <c r="AM21" s="93"/>
      <c r="AN21" s="93"/>
      <c r="AO21" s="93"/>
      <c r="AP21" s="92" t="s">
        <v>111</v>
      </c>
      <c r="AQ21" s="93"/>
      <c r="AR21" s="93"/>
      <c r="AS21" s="94"/>
      <c r="AT21" s="92" t="s">
        <v>95</v>
      </c>
      <c r="AU21" s="93"/>
      <c r="AV21" s="93"/>
      <c r="AW21" s="93"/>
      <c r="AX21" s="94"/>
      <c r="AY21" s="92" t="s">
        <v>112</v>
      </c>
      <c r="AZ21" s="93"/>
      <c r="BA21" s="93"/>
      <c r="BB21" s="94"/>
      <c r="BC21" s="92" t="s">
        <v>113</v>
      </c>
      <c r="BD21" s="93"/>
      <c r="BE21" s="93"/>
      <c r="BF21" s="93"/>
    </row>
    <row r="22" spans="1:59" ht="8" customHeight="1" x14ac:dyDescent="0.2">
      <c r="F22" s="93"/>
      <c r="G22" s="93"/>
      <c r="H22" s="93"/>
      <c r="I22" s="93"/>
      <c r="J22" s="94"/>
      <c r="K22" s="92"/>
      <c r="L22" s="93"/>
      <c r="M22" s="93"/>
      <c r="N22" s="94"/>
      <c r="O22" s="92"/>
      <c r="P22" s="93"/>
      <c r="Q22" s="93"/>
      <c r="R22" s="94"/>
      <c r="S22" s="92"/>
      <c r="T22" s="93"/>
      <c r="U22" s="93"/>
      <c r="V22" s="94"/>
      <c r="W22" s="92"/>
      <c r="X22" s="93"/>
      <c r="Y22" s="93"/>
      <c r="Z22" s="93"/>
      <c r="AA22" s="94"/>
      <c r="AB22" s="92"/>
      <c r="AC22" s="93"/>
      <c r="AD22" s="93"/>
      <c r="AE22" s="93"/>
      <c r="AG22" s="93"/>
      <c r="AH22" s="93"/>
      <c r="AI22" s="93"/>
      <c r="AJ22" s="93"/>
      <c r="AK22" s="94"/>
      <c r="AL22" s="92"/>
      <c r="AM22" s="93"/>
      <c r="AN22" s="93"/>
      <c r="AO22" s="93"/>
      <c r="AP22" s="92"/>
      <c r="AQ22" s="93"/>
      <c r="AR22" s="93"/>
      <c r="AS22" s="94"/>
      <c r="AT22" s="92"/>
      <c r="AU22" s="93"/>
      <c r="AV22" s="93"/>
      <c r="AW22" s="93"/>
      <c r="AX22" s="94"/>
      <c r="AY22" s="92"/>
      <c r="AZ22" s="93"/>
      <c r="BA22" s="93"/>
      <c r="BB22" s="94"/>
      <c r="BC22" s="92"/>
      <c r="BD22" s="93"/>
      <c r="BE22" s="93"/>
      <c r="BF22" s="93"/>
    </row>
    <row r="23" spans="1:59" x14ac:dyDescent="0.2">
      <c r="A23" s="91" t="s">
        <v>114</v>
      </c>
      <c r="B23" s="91"/>
      <c r="C23" s="91"/>
      <c r="D23" s="91"/>
      <c r="F23" s="20" t="s">
        <v>98</v>
      </c>
      <c r="G23" s="6" t="s">
        <v>99</v>
      </c>
      <c r="H23" s="20" t="s">
        <v>100</v>
      </c>
      <c r="I23" s="6" t="s">
        <v>101</v>
      </c>
      <c r="J23" s="21" t="s">
        <v>102</v>
      </c>
      <c r="K23" s="6" t="s">
        <v>98</v>
      </c>
      <c r="L23" s="20" t="s">
        <v>99</v>
      </c>
      <c r="M23" s="6" t="s">
        <v>100</v>
      </c>
      <c r="N23" s="22" t="s">
        <v>101</v>
      </c>
      <c r="O23" s="6" t="s">
        <v>98</v>
      </c>
      <c r="P23" s="20" t="s">
        <v>99</v>
      </c>
      <c r="Q23" s="6" t="s">
        <v>100</v>
      </c>
      <c r="R23" s="22" t="s">
        <v>101</v>
      </c>
      <c r="S23" s="6" t="s">
        <v>98</v>
      </c>
      <c r="T23" s="20" t="s">
        <v>99</v>
      </c>
      <c r="U23" s="6" t="s">
        <v>100</v>
      </c>
      <c r="V23" s="22" t="s">
        <v>101</v>
      </c>
      <c r="W23" s="6" t="s">
        <v>98</v>
      </c>
      <c r="X23" s="20" t="s">
        <v>99</v>
      </c>
      <c r="Y23" s="6" t="s">
        <v>100</v>
      </c>
      <c r="Z23" s="20" t="s">
        <v>101</v>
      </c>
      <c r="AA23" s="7" t="s">
        <v>102</v>
      </c>
      <c r="AB23" s="20" t="s">
        <v>98</v>
      </c>
      <c r="AC23" s="6" t="s">
        <v>99</v>
      </c>
      <c r="AD23" s="20" t="s">
        <v>100</v>
      </c>
      <c r="AE23" s="6" t="s">
        <v>101</v>
      </c>
      <c r="AG23" s="20" t="s">
        <v>98</v>
      </c>
      <c r="AH23" s="6" t="s">
        <v>99</v>
      </c>
      <c r="AI23" s="20" t="s">
        <v>100</v>
      </c>
      <c r="AJ23" s="7" t="s">
        <v>101</v>
      </c>
      <c r="AK23" s="22" t="s">
        <v>102</v>
      </c>
      <c r="AL23" s="43" t="s">
        <v>98</v>
      </c>
      <c r="AM23" s="20" t="s">
        <v>99</v>
      </c>
      <c r="AN23" s="43" t="s">
        <v>100</v>
      </c>
      <c r="AO23" s="22" t="s">
        <v>101</v>
      </c>
      <c r="AP23" s="6" t="s">
        <v>98</v>
      </c>
      <c r="AQ23" s="20" t="s">
        <v>99</v>
      </c>
      <c r="AR23" s="6" t="s">
        <v>100</v>
      </c>
      <c r="AS23" s="22" t="s">
        <v>101</v>
      </c>
      <c r="AT23" s="6" t="s">
        <v>98</v>
      </c>
      <c r="AU23" s="20" t="s">
        <v>99</v>
      </c>
      <c r="AV23" s="6" t="s">
        <v>100</v>
      </c>
      <c r="AW23" s="20" t="s">
        <v>101</v>
      </c>
      <c r="AX23" s="7" t="s">
        <v>102</v>
      </c>
      <c r="AY23" s="20" t="s">
        <v>98</v>
      </c>
      <c r="AZ23" s="6" t="s">
        <v>99</v>
      </c>
      <c r="BA23" s="20" t="s">
        <v>100</v>
      </c>
      <c r="BB23" s="7" t="s">
        <v>101</v>
      </c>
      <c r="BC23" s="20" t="s">
        <v>98</v>
      </c>
      <c r="BD23" s="6" t="s">
        <v>99</v>
      </c>
      <c r="BE23" s="20" t="s">
        <v>100</v>
      </c>
      <c r="BF23" s="6" t="s">
        <v>101</v>
      </c>
    </row>
    <row r="24" spans="1:59" x14ac:dyDescent="0.2">
      <c r="A24" s="3" t="str">
        <f>ACCIONES!$M$3</f>
        <v>Regal de Fuet a les 20 primeres compres de 20€</v>
      </c>
      <c r="B24" s="3"/>
      <c r="C24" s="3"/>
      <c r="D24" s="3"/>
      <c r="F24" s="5"/>
      <c r="G24" s="5"/>
      <c r="H24" s="5"/>
      <c r="I24" s="5"/>
      <c r="J24" s="34"/>
      <c r="K24" s="5"/>
      <c r="L24" s="5"/>
      <c r="M24" s="5"/>
      <c r="N24" s="36"/>
      <c r="O24" s="36"/>
      <c r="P24" s="5">
        <v>1</v>
      </c>
      <c r="Q24" s="5">
        <v>1</v>
      </c>
      <c r="R24" s="5"/>
      <c r="S24" s="5"/>
      <c r="T24" s="5"/>
      <c r="U24" s="5"/>
      <c r="V24" s="36"/>
      <c r="W24" s="5"/>
      <c r="X24" s="5"/>
      <c r="Y24" s="5"/>
      <c r="Z24" s="5"/>
      <c r="AA24" s="36"/>
      <c r="AB24" s="5"/>
      <c r="AC24" s="5"/>
      <c r="AD24" s="5"/>
      <c r="AE24" s="5"/>
      <c r="AG24" s="5"/>
      <c r="AH24" s="5"/>
      <c r="AI24" s="5"/>
      <c r="AJ24" s="5"/>
      <c r="AK24" s="36"/>
      <c r="AL24" s="5"/>
      <c r="AM24" s="5"/>
      <c r="AN24" s="5"/>
      <c r="AO24" s="36"/>
      <c r="AP24" s="5"/>
      <c r="AQ24" s="5"/>
      <c r="AR24" s="5"/>
      <c r="AS24" s="36"/>
      <c r="AT24" s="5"/>
      <c r="AU24" s="5"/>
      <c r="AV24" s="5"/>
      <c r="AW24" s="5"/>
      <c r="AX24" s="36"/>
      <c r="AY24" s="5"/>
      <c r="AZ24" s="5"/>
      <c r="BA24" s="5"/>
      <c r="BB24" s="36"/>
      <c r="BC24" s="5"/>
      <c r="BD24" s="5"/>
      <c r="BE24" s="5"/>
      <c r="BF24" s="5"/>
      <c r="BG24" s="9">
        <f t="shared" ref="BG24:BG32" si="3">COUNTIF(F24:BF24, 1)</f>
        <v>2</v>
      </c>
    </row>
    <row r="25" spans="1:59" x14ac:dyDescent="0.2">
      <c r="A25" s="3" t="str">
        <f>ACCIONES!$M$4</f>
        <v>Regal de PRIMAVERA: samarreta per compra de 100€</v>
      </c>
      <c r="B25" s="4"/>
      <c r="C25" s="4"/>
      <c r="D25" s="4"/>
      <c r="F25" s="5"/>
      <c r="G25" s="5"/>
      <c r="H25" s="5"/>
      <c r="I25" s="5"/>
      <c r="J25" s="35"/>
      <c r="K25" s="5"/>
      <c r="L25" s="5"/>
      <c r="M25" s="5"/>
      <c r="N25" s="35"/>
      <c r="O25" s="5"/>
      <c r="P25" s="5"/>
      <c r="Q25" s="5"/>
      <c r="R25" s="35"/>
      <c r="S25" s="5"/>
      <c r="T25" s="5"/>
      <c r="U25" s="5">
        <v>1</v>
      </c>
      <c r="V25" s="5">
        <v>1</v>
      </c>
      <c r="W25" s="35"/>
      <c r="X25" s="5"/>
      <c r="Y25" s="5"/>
      <c r="Z25" s="5"/>
      <c r="AA25" s="35"/>
      <c r="AB25" s="5"/>
      <c r="AC25" s="5"/>
      <c r="AD25" s="5"/>
      <c r="AE25" s="5"/>
      <c r="AG25" s="5"/>
      <c r="AH25" s="5"/>
      <c r="AI25" s="5"/>
      <c r="AJ25" s="5"/>
      <c r="AK25" s="35"/>
      <c r="AL25" s="5"/>
      <c r="AM25" s="5"/>
      <c r="AN25" s="5"/>
      <c r="AO25" s="36"/>
      <c r="AP25" s="5"/>
      <c r="AQ25" s="5"/>
      <c r="AR25" s="5"/>
      <c r="AS25" s="35"/>
      <c r="AT25" s="5"/>
      <c r="AU25" s="5"/>
      <c r="AV25" s="5"/>
      <c r="AW25" s="5"/>
      <c r="AX25" s="35"/>
      <c r="AY25" s="5"/>
      <c r="AZ25" s="5"/>
      <c r="BA25" s="5"/>
      <c r="BB25" s="35"/>
      <c r="BC25" s="5"/>
      <c r="BD25" s="5"/>
      <c r="BE25" s="5"/>
      <c r="BF25" s="5"/>
      <c r="BG25" s="9">
        <f t="shared" si="3"/>
        <v>2</v>
      </c>
    </row>
    <row r="26" spans="1:59" x14ac:dyDescent="0.2">
      <c r="A26" s="3" t="str">
        <f>ACCIONES!$M$5</f>
        <v>Regal d'ESTIU: 3 opcions a escollir per compra de 50€</v>
      </c>
      <c r="B26" s="4"/>
      <c r="C26" s="4"/>
      <c r="D26" s="4"/>
      <c r="F26" s="5"/>
      <c r="G26" s="5"/>
      <c r="H26" s="5"/>
      <c r="I26" s="5"/>
      <c r="J26" s="35"/>
      <c r="K26" s="5"/>
      <c r="L26" s="5"/>
      <c r="M26" s="5"/>
      <c r="N26" s="35"/>
      <c r="O26" s="5"/>
      <c r="P26" s="5"/>
      <c r="Q26" s="5"/>
      <c r="R26" s="35"/>
      <c r="S26" s="5"/>
      <c r="T26" s="5"/>
      <c r="U26" s="5"/>
      <c r="V26" s="5"/>
      <c r="W26" s="5"/>
      <c r="X26" s="5"/>
      <c r="Y26" s="5"/>
      <c r="Z26" s="5"/>
      <c r="AA26" s="35"/>
      <c r="AB26" s="5">
        <v>1</v>
      </c>
      <c r="AC26" s="5">
        <v>1</v>
      </c>
      <c r="AD26" s="5">
        <v>1</v>
      </c>
      <c r="AE26" s="5"/>
      <c r="AG26" s="5"/>
      <c r="AH26" s="5"/>
      <c r="AI26" s="5"/>
      <c r="AJ26" s="5"/>
      <c r="AK26" s="35"/>
      <c r="AL26" s="5"/>
      <c r="AM26" s="5"/>
      <c r="AN26" s="5"/>
      <c r="AO26" s="36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35"/>
      <c r="BC26" s="5"/>
      <c r="BD26" s="5"/>
      <c r="BE26" s="5"/>
      <c r="BF26" s="5"/>
      <c r="BG26" s="9">
        <f t="shared" si="3"/>
        <v>3</v>
      </c>
    </row>
    <row r="27" spans="1:59" x14ac:dyDescent="0.2">
      <c r="A27" s="3" t="str">
        <f>ACCIONES!$M$6</f>
        <v>Regal de TARDOR: roba per compra de 100€</v>
      </c>
      <c r="B27" s="4"/>
      <c r="C27" s="4"/>
      <c r="D27" s="4"/>
      <c r="F27" s="5"/>
      <c r="G27" s="5"/>
      <c r="H27" s="5"/>
      <c r="I27" s="5"/>
      <c r="J27" s="35"/>
      <c r="K27" s="5"/>
      <c r="L27" s="5"/>
      <c r="M27" s="5"/>
      <c r="N27" s="35"/>
      <c r="O27" s="5"/>
      <c r="P27" s="5"/>
      <c r="Q27" s="5"/>
      <c r="R27" s="35"/>
      <c r="S27" s="5"/>
      <c r="T27" s="5"/>
      <c r="U27" s="5"/>
      <c r="V27" s="35"/>
      <c r="W27" s="5"/>
      <c r="X27" s="5"/>
      <c r="Y27" s="5"/>
      <c r="Z27" s="5"/>
      <c r="AA27" s="35"/>
      <c r="AB27" s="5"/>
      <c r="AC27" s="5"/>
      <c r="AD27" s="5"/>
      <c r="AE27" s="5"/>
      <c r="AG27" s="35"/>
      <c r="AH27" s="5"/>
      <c r="AI27" s="5"/>
      <c r="AJ27" s="5"/>
      <c r="AK27" s="35"/>
      <c r="AL27" s="5"/>
      <c r="AM27" s="5"/>
      <c r="AN27" s="5"/>
      <c r="AO27" s="36"/>
      <c r="AP27" s="5"/>
      <c r="AQ27" s="5"/>
      <c r="AR27" s="5"/>
      <c r="AS27" s="5"/>
      <c r="AT27" s="5">
        <v>1</v>
      </c>
      <c r="AU27" s="35">
        <v>1</v>
      </c>
      <c r="AV27" s="5">
        <v>1</v>
      </c>
      <c r="AW27" s="5">
        <v>1</v>
      </c>
      <c r="AX27" s="5">
        <v>1</v>
      </c>
      <c r="AY27" s="5"/>
      <c r="AZ27" s="5"/>
      <c r="BA27" s="5"/>
      <c r="BB27" s="35"/>
      <c r="BC27" s="5"/>
      <c r="BD27" s="5"/>
      <c r="BE27" s="5"/>
      <c r="BF27" s="5"/>
      <c r="BG27" s="9">
        <f t="shared" si="3"/>
        <v>5</v>
      </c>
    </row>
    <row r="28" spans="1:59" x14ac:dyDescent="0.2">
      <c r="A28" s="3" t="str">
        <f>ACCIONES!$M$7</f>
        <v>Dinar tècnic de formació</v>
      </c>
      <c r="B28" s="4"/>
      <c r="C28" s="4"/>
      <c r="D28" s="4"/>
      <c r="F28" s="5"/>
      <c r="G28" s="5"/>
      <c r="H28" s="5"/>
      <c r="I28" s="5"/>
      <c r="J28" s="35"/>
      <c r="K28" s="5"/>
      <c r="L28" s="5"/>
      <c r="M28" s="5"/>
      <c r="N28" s="35"/>
      <c r="O28" s="5"/>
      <c r="P28" s="5"/>
      <c r="Q28" s="5"/>
      <c r="R28" s="35"/>
      <c r="S28" s="5"/>
      <c r="T28" s="5"/>
      <c r="U28" s="5"/>
      <c r="V28" s="35"/>
      <c r="W28" s="5"/>
      <c r="X28" s="5"/>
      <c r="Y28" s="5"/>
      <c r="Z28" s="5"/>
      <c r="AA28" s="35"/>
      <c r="AB28" s="5"/>
      <c r="AC28" s="5"/>
      <c r="AD28" s="5"/>
      <c r="AE28" s="5"/>
      <c r="AG28" s="5"/>
      <c r="AH28" s="5"/>
      <c r="AI28" s="5"/>
      <c r="AJ28" s="5"/>
      <c r="AK28" s="35"/>
      <c r="AL28" s="5"/>
      <c r="AM28" s="5"/>
      <c r="AN28" s="5"/>
      <c r="AO28" s="36"/>
      <c r="AP28" s="5"/>
      <c r="AQ28" s="5"/>
      <c r="AR28" s="5"/>
      <c r="AS28" s="35"/>
      <c r="AT28" s="5"/>
      <c r="AU28" s="5"/>
      <c r="AV28" s="5"/>
      <c r="AW28" s="5"/>
      <c r="AX28" s="35"/>
      <c r="AY28" s="5"/>
      <c r="AZ28" s="5"/>
      <c r="BA28" s="5"/>
      <c r="BB28" s="35"/>
      <c r="BC28" s="5"/>
      <c r="BD28" s="5"/>
      <c r="BE28" s="5"/>
      <c r="BF28" s="5"/>
      <c r="BG28" s="9">
        <f t="shared" si="3"/>
        <v>0</v>
      </c>
    </row>
    <row r="29" spans="1:59" x14ac:dyDescent="0.2">
      <c r="A29" s="3" t="str">
        <f>ACCIONES!$M$8</f>
        <v>Jornada de producte en botiga amb dinar</v>
      </c>
      <c r="B29" s="4"/>
      <c r="C29" s="4"/>
      <c r="D29" s="4"/>
      <c r="F29" s="5"/>
      <c r="G29" s="5"/>
      <c r="H29" s="5"/>
      <c r="I29" s="5"/>
      <c r="J29" s="35"/>
      <c r="K29" s="5"/>
      <c r="L29" s="5"/>
      <c r="M29" s="5"/>
      <c r="N29" s="35"/>
      <c r="O29" s="5"/>
      <c r="P29" s="5"/>
      <c r="Q29" s="5"/>
      <c r="R29" s="35"/>
      <c r="S29" s="5"/>
      <c r="T29" s="5"/>
      <c r="U29" s="5"/>
      <c r="V29" s="35"/>
      <c r="W29" s="5"/>
      <c r="X29" s="5"/>
      <c r="Y29" s="5"/>
      <c r="Z29" s="5"/>
      <c r="AA29" s="35"/>
      <c r="AB29" s="5"/>
      <c r="AC29" s="5"/>
      <c r="AD29" s="5"/>
      <c r="AE29" s="5"/>
      <c r="AG29" s="5"/>
      <c r="AH29" s="5"/>
      <c r="AI29" s="5"/>
      <c r="AJ29" s="5"/>
      <c r="AK29" s="35"/>
      <c r="AL29" s="5"/>
      <c r="AM29" s="5"/>
      <c r="AN29" s="5"/>
      <c r="AO29" s="36"/>
      <c r="AP29" s="5"/>
      <c r="AQ29" s="5"/>
      <c r="AR29" s="5"/>
      <c r="AS29" s="35"/>
      <c r="AT29" s="5"/>
      <c r="AU29" s="5"/>
      <c r="AV29" s="5"/>
      <c r="AW29" s="5"/>
      <c r="AX29" s="35"/>
      <c r="AY29" s="5"/>
      <c r="AZ29" s="5"/>
      <c r="BA29" s="5"/>
      <c r="BB29" s="35"/>
      <c r="BC29" s="5"/>
      <c r="BD29" s="5"/>
      <c r="BE29" s="5"/>
      <c r="BF29" s="5"/>
      <c r="BG29" s="9">
        <f t="shared" si="3"/>
        <v>0</v>
      </c>
    </row>
    <row r="30" spans="1:59" x14ac:dyDescent="0.2">
      <c r="A30" s="3" t="str">
        <f>ACCIONES!$M$9</f>
        <v>Esmorzar en el punt de venda</v>
      </c>
      <c r="B30" s="4"/>
      <c r="C30" s="4"/>
      <c r="D30" s="4"/>
      <c r="F30" s="5"/>
      <c r="G30" s="5"/>
      <c r="H30" s="5"/>
      <c r="I30" s="5"/>
      <c r="J30" s="35"/>
      <c r="K30" s="5"/>
      <c r="L30" s="5"/>
      <c r="M30" s="5"/>
      <c r="N30" s="35"/>
      <c r="O30" s="5"/>
      <c r="P30" s="5"/>
      <c r="Q30" s="5"/>
      <c r="R30" s="35"/>
      <c r="S30" s="5"/>
      <c r="T30" s="5"/>
      <c r="U30" s="5"/>
      <c r="V30" s="35"/>
      <c r="W30" s="5"/>
      <c r="X30" s="5"/>
      <c r="Y30" s="5"/>
      <c r="Z30" s="5"/>
      <c r="AA30" s="35"/>
      <c r="AB30" s="5"/>
      <c r="AC30" s="5"/>
      <c r="AD30" s="5"/>
      <c r="AE30" s="5"/>
      <c r="AG30" s="5"/>
      <c r="AH30" s="5"/>
      <c r="AI30" s="5"/>
      <c r="AJ30" s="5"/>
      <c r="AK30" s="35"/>
      <c r="AL30" s="5"/>
      <c r="AM30" s="5"/>
      <c r="AN30" s="5"/>
      <c r="AO30" s="36"/>
      <c r="AP30" s="5"/>
      <c r="AQ30" s="5"/>
      <c r="AR30" s="5"/>
      <c r="AS30" s="35"/>
      <c r="AT30" s="5"/>
      <c r="AU30" s="5"/>
      <c r="AV30" s="5"/>
      <c r="AW30" s="5"/>
      <c r="AX30" s="35"/>
      <c r="AY30" s="5"/>
      <c r="AZ30" s="5"/>
      <c r="BA30" s="5"/>
      <c r="BB30" s="35"/>
      <c r="BC30" s="5"/>
      <c r="BD30" s="5"/>
      <c r="BE30" s="5"/>
      <c r="BF30" s="5"/>
      <c r="BG30" s="9">
        <f t="shared" si="3"/>
        <v>0</v>
      </c>
    </row>
    <row r="31" spans="1:59" x14ac:dyDescent="0.2">
      <c r="A31" s="3" t="str">
        <f>ACCIONES!$M$10</f>
        <v>Dia especial de botiga</v>
      </c>
      <c r="B31" s="4"/>
      <c r="C31" s="4"/>
      <c r="D31" s="4"/>
      <c r="F31" s="5"/>
      <c r="G31" s="5"/>
      <c r="H31" s="5"/>
      <c r="I31" s="5"/>
      <c r="J31" s="5"/>
      <c r="K31" s="35">
        <v>1</v>
      </c>
      <c r="L31" s="5"/>
      <c r="M31" s="5"/>
      <c r="N31" s="35"/>
      <c r="O31" s="5"/>
      <c r="P31" s="5"/>
      <c r="Q31" s="5"/>
      <c r="R31" s="35"/>
      <c r="S31" s="5"/>
      <c r="T31" s="5"/>
      <c r="U31" s="5"/>
      <c r="V31" s="35"/>
      <c r="W31" s="5"/>
      <c r="X31" s="5"/>
      <c r="Y31" s="5"/>
      <c r="Z31" s="5"/>
      <c r="AA31" s="35"/>
      <c r="AB31" s="5"/>
      <c r="AC31" s="5"/>
      <c r="AD31" s="5"/>
      <c r="AE31" s="5"/>
      <c r="AG31" s="5"/>
      <c r="AH31" s="5"/>
      <c r="AI31" s="5"/>
      <c r="AJ31" s="5"/>
      <c r="AK31" s="35"/>
      <c r="AL31" s="5"/>
      <c r="AM31" s="5"/>
      <c r="AN31" s="5"/>
      <c r="AO31" s="36"/>
      <c r="AP31" s="5"/>
      <c r="AQ31" s="5"/>
      <c r="AR31" s="5"/>
      <c r="AS31" s="35"/>
      <c r="AT31" s="5"/>
      <c r="AU31" s="5"/>
      <c r="AV31" s="5"/>
      <c r="AW31" s="5"/>
      <c r="AX31" s="35"/>
      <c r="AY31" s="5"/>
      <c r="AZ31" s="5"/>
      <c r="BA31" s="5"/>
      <c r="BB31" s="35"/>
      <c r="BC31" s="5"/>
      <c r="BD31" s="5"/>
      <c r="BE31" s="5"/>
      <c r="BF31" s="5"/>
      <c r="BG31" s="9">
        <f t="shared" si="3"/>
        <v>1</v>
      </c>
    </row>
    <row r="32" spans="1:59" x14ac:dyDescent="0.2">
      <c r="A32" s="3" t="str">
        <f>ACCIONES!$M$11</f>
        <v>Sorteig a botiga de Preu/Article</v>
      </c>
      <c r="B32" s="4"/>
      <c r="C32" s="4"/>
      <c r="D32" s="4"/>
      <c r="F32" s="5"/>
      <c r="G32" s="5"/>
      <c r="H32" s="5"/>
      <c r="I32" s="5"/>
      <c r="J32" s="35"/>
      <c r="K32" s="5"/>
      <c r="L32" s="5"/>
      <c r="M32" s="5"/>
      <c r="N32" s="35"/>
      <c r="O32" s="5"/>
      <c r="P32" s="5"/>
      <c r="Q32" s="5"/>
      <c r="R32" s="35"/>
      <c r="S32" s="5"/>
      <c r="T32" s="5"/>
      <c r="U32" s="5"/>
      <c r="V32" s="35"/>
      <c r="W32" s="5"/>
      <c r="X32" s="5"/>
      <c r="Y32" s="5"/>
      <c r="Z32" s="5"/>
      <c r="AA32" s="35"/>
      <c r="AB32" s="5"/>
      <c r="AC32" s="5"/>
      <c r="AD32" s="5"/>
      <c r="AE32" s="5"/>
      <c r="AG32" s="5"/>
      <c r="AH32" s="5"/>
      <c r="AI32" s="5"/>
      <c r="AJ32" s="5"/>
      <c r="AK32" s="35"/>
      <c r="AL32" s="5"/>
      <c r="AM32" s="5"/>
      <c r="AN32" s="5"/>
      <c r="AO32" s="36"/>
      <c r="AP32" s="5"/>
      <c r="AQ32" s="5"/>
      <c r="AR32" s="5"/>
      <c r="AS32" s="35"/>
      <c r="AT32" s="5"/>
      <c r="AU32" s="5"/>
      <c r="AV32" s="5"/>
      <c r="AW32" s="5"/>
      <c r="AX32" s="35"/>
      <c r="AY32" s="5"/>
      <c r="AZ32" s="5"/>
      <c r="BA32" s="5"/>
      <c r="BB32" s="35"/>
      <c r="BC32" s="5"/>
      <c r="BD32" s="5"/>
      <c r="BE32" s="5"/>
      <c r="BF32" s="5"/>
      <c r="BG32" s="9">
        <f t="shared" si="3"/>
        <v>0</v>
      </c>
    </row>
    <row r="33" spans="1:59" x14ac:dyDescent="0.2">
      <c r="A33" s="3" t="str">
        <f>ACCIONES!$M$12</f>
        <v>Obsequi de roba fins a fi d'existències</v>
      </c>
      <c r="B33" s="4"/>
      <c r="C33" s="4"/>
      <c r="D33" s="4"/>
      <c r="F33" s="5"/>
      <c r="G33" s="5"/>
      <c r="H33" s="5"/>
      <c r="I33" s="5"/>
      <c r="J33" s="35"/>
      <c r="K33" s="5"/>
      <c r="L33" s="5"/>
      <c r="M33" s="5"/>
      <c r="N33" s="35"/>
      <c r="O33" s="5"/>
      <c r="P33" s="5"/>
      <c r="Q33" s="5"/>
      <c r="R33" s="35"/>
      <c r="S33" s="5"/>
      <c r="T33" s="5"/>
      <c r="U33" s="5"/>
      <c r="V33" s="35"/>
      <c r="W33" s="5"/>
      <c r="X33" s="5"/>
      <c r="Y33" s="5"/>
      <c r="Z33" s="5"/>
      <c r="AA33" s="35"/>
      <c r="AB33" s="5"/>
      <c r="AC33" s="5"/>
      <c r="AD33" s="5"/>
      <c r="AE33" s="5"/>
      <c r="AG33" s="5"/>
      <c r="AH33" s="5"/>
      <c r="AI33" s="5"/>
      <c r="AJ33" s="5"/>
      <c r="AK33" s="35"/>
      <c r="AL33" s="5"/>
      <c r="AM33" s="5"/>
      <c r="AN33" s="5"/>
      <c r="AO33" s="36"/>
      <c r="AP33" s="5"/>
      <c r="AQ33" s="5"/>
      <c r="AR33" s="5"/>
      <c r="AS33" s="35"/>
      <c r="AT33" s="5"/>
      <c r="AU33" s="5"/>
      <c r="AV33" s="5"/>
      <c r="AW33" s="5"/>
      <c r="AX33" s="35"/>
      <c r="AY33" s="5"/>
      <c r="AZ33" s="5"/>
      <c r="BA33" s="5"/>
      <c r="BB33" s="35"/>
      <c r="BC33" s="5"/>
      <c r="BD33" s="5"/>
      <c r="BE33" s="5"/>
      <c r="BF33" s="5"/>
      <c r="BG33" s="9">
        <f t="shared" ref="BG33" si="4">COUNTIF(F33:BF33, 1)</f>
        <v>0</v>
      </c>
    </row>
    <row r="36" spans="1:59" ht="8" customHeight="1" x14ac:dyDescent="0.2"/>
    <row r="37" spans="1:59" x14ac:dyDescent="0.2">
      <c r="A37" s="1" t="s">
        <v>84</v>
      </c>
      <c r="B37" s="95" t="s">
        <v>4</v>
      </c>
      <c r="C37" s="95"/>
    </row>
    <row r="38" spans="1:59" x14ac:dyDescent="0.2">
      <c r="A38" s="1" t="s">
        <v>103</v>
      </c>
      <c r="B38" s="96" t="s">
        <v>21</v>
      </c>
      <c r="C38" s="96"/>
      <c r="F38" s="93" t="s">
        <v>104</v>
      </c>
      <c r="G38" s="93"/>
      <c r="H38" s="93"/>
      <c r="I38" s="93"/>
      <c r="J38" s="94"/>
      <c r="K38" s="92" t="s">
        <v>105</v>
      </c>
      <c r="L38" s="93"/>
      <c r="M38" s="93"/>
      <c r="N38" s="94"/>
      <c r="O38" s="92" t="s">
        <v>106</v>
      </c>
      <c r="P38" s="93"/>
      <c r="Q38" s="93"/>
      <c r="R38" s="94"/>
      <c r="S38" s="92" t="s">
        <v>89</v>
      </c>
      <c r="T38" s="93"/>
      <c r="U38" s="93"/>
      <c r="V38" s="94"/>
      <c r="W38" s="92" t="s">
        <v>107</v>
      </c>
      <c r="X38" s="93"/>
      <c r="Y38" s="93"/>
      <c r="Z38" s="93"/>
      <c r="AA38" s="94"/>
      <c r="AB38" s="92" t="s">
        <v>108</v>
      </c>
      <c r="AC38" s="93"/>
      <c r="AD38" s="93"/>
      <c r="AE38" s="93"/>
      <c r="AG38" s="93" t="s">
        <v>109</v>
      </c>
      <c r="AH38" s="93"/>
      <c r="AI38" s="93"/>
      <c r="AJ38" s="93"/>
      <c r="AK38" s="94"/>
      <c r="AL38" s="92" t="s">
        <v>110</v>
      </c>
      <c r="AM38" s="93"/>
      <c r="AN38" s="93"/>
      <c r="AO38" s="93"/>
      <c r="AP38" s="92" t="s">
        <v>111</v>
      </c>
      <c r="AQ38" s="93"/>
      <c r="AR38" s="93"/>
      <c r="AS38" s="94"/>
      <c r="AT38" s="92" t="s">
        <v>95</v>
      </c>
      <c r="AU38" s="93"/>
      <c r="AV38" s="93"/>
      <c r="AW38" s="93"/>
      <c r="AX38" s="94"/>
      <c r="AY38" s="92" t="s">
        <v>112</v>
      </c>
      <c r="AZ38" s="93"/>
      <c r="BA38" s="93"/>
      <c r="BB38" s="94"/>
      <c r="BC38" s="92" t="s">
        <v>113</v>
      </c>
      <c r="BD38" s="93"/>
      <c r="BE38" s="93"/>
      <c r="BF38" s="93"/>
    </row>
    <row r="39" spans="1:59" ht="8" customHeight="1" x14ac:dyDescent="0.2">
      <c r="F39" s="93"/>
      <c r="G39" s="93"/>
      <c r="H39" s="93"/>
      <c r="I39" s="93"/>
      <c r="J39" s="94"/>
      <c r="K39" s="92"/>
      <c r="L39" s="93"/>
      <c r="M39" s="93"/>
      <c r="N39" s="94"/>
      <c r="O39" s="92"/>
      <c r="P39" s="93"/>
      <c r="Q39" s="93"/>
      <c r="R39" s="94"/>
      <c r="S39" s="92"/>
      <c r="T39" s="93"/>
      <c r="U39" s="93"/>
      <c r="V39" s="94"/>
      <c r="W39" s="92"/>
      <c r="X39" s="93"/>
      <c r="Y39" s="93"/>
      <c r="Z39" s="93"/>
      <c r="AA39" s="94"/>
      <c r="AB39" s="92"/>
      <c r="AC39" s="93"/>
      <c r="AD39" s="93"/>
      <c r="AE39" s="93"/>
      <c r="AG39" s="93"/>
      <c r="AH39" s="93"/>
      <c r="AI39" s="93"/>
      <c r="AJ39" s="93"/>
      <c r="AK39" s="94"/>
      <c r="AL39" s="92"/>
      <c r="AM39" s="93"/>
      <c r="AN39" s="93"/>
      <c r="AO39" s="93"/>
      <c r="AP39" s="92"/>
      <c r="AQ39" s="93"/>
      <c r="AR39" s="93"/>
      <c r="AS39" s="94"/>
      <c r="AT39" s="92"/>
      <c r="AU39" s="93"/>
      <c r="AV39" s="93"/>
      <c r="AW39" s="93"/>
      <c r="AX39" s="94"/>
      <c r="AY39" s="92"/>
      <c r="AZ39" s="93"/>
      <c r="BA39" s="93"/>
      <c r="BB39" s="94"/>
      <c r="BC39" s="92"/>
      <c r="BD39" s="93"/>
      <c r="BE39" s="93"/>
      <c r="BF39" s="93"/>
    </row>
    <row r="40" spans="1:59" x14ac:dyDescent="0.2">
      <c r="A40" s="91" t="s">
        <v>114</v>
      </c>
      <c r="B40" s="91"/>
      <c r="C40" s="91"/>
      <c r="D40" s="91"/>
      <c r="F40" s="20" t="s">
        <v>98</v>
      </c>
      <c r="G40" s="6" t="s">
        <v>99</v>
      </c>
      <c r="H40" s="20" t="s">
        <v>100</v>
      </c>
      <c r="I40" s="6" t="s">
        <v>101</v>
      </c>
      <c r="J40" s="21" t="s">
        <v>102</v>
      </c>
      <c r="K40" s="6" t="s">
        <v>98</v>
      </c>
      <c r="L40" s="20" t="s">
        <v>99</v>
      </c>
      <c r="M40" s="6" t="s">
        <v>100</v>
      </c>
      <c r="N40" s="22" t="s">
        <v>101</v>
      </c>
      <c r="O40" s="6" t="s">
        <v>98</v>
      </c>
      <c r="P40" s="20" t="s">
        <v>99</v>
      </c>
      <c r="Q40" s="6" t="s">
        <v>100</v>
      </c>
      <c r="R40" s="22" t="s">
        <v>101</v>
      </c>
      <c r="S40" s="6" t="s">
        <v>98</v>
      </c>
      <c r="T40" s="20" t="s">
        <v>99</v>
      </c>
      <c r="U40" s="6" t="s">
        <v>100</v>
      </c>
      <c r="V40" s="22" t="s">
        <v>101</v>
      </c>
      <c r="W40" s="6" t="s">
        <v>98</v>
      </c>
      <c r="X40" s="20" t="s">
        <v>99</v>
      </c>
      <c r="Y40" s="6" t="s">
        <v>100</v>
      </c>
      <c r="Z40" s="20" t="s">
        <v>101</v>
      </c>
      <c r="AA40" s="7" t="s">
        <v>102</v>
      </c>
      <c r="AB40" s="20" t="s">
        <v>98</v>
      </c>
      <c r="AC40" s="6" t="s">
        <v>99</v>
      </c>
      <c r="AD40" s="20" t="s">
        <v>100</v>
      </c>
      <c r="AE40" s="6" t="s">
        <v>101</v>
      </c>
      <c r="AG40" s="20" t="s">
        <v>98</v>
      </c>
      <c r="AH40" s="6" t="s">
        <v>99</v>
      </c>
      <c r="AI40" s="20" t="s">
        <v>100</v>
      </c>
      <c r="AJ40" s="7" t="s">
        <v>101</v>
      </c>
      <c r="AK40" s="22" t="s">
        <v>102</v>
      </c>
      <c r="AL40" s="43" t="s">
        <v>98</v>
      </c>
      <c r="AM40" s="20" t="s">
        <v>99</v>
      </c>
      <c r="AN40" s="43" t="s">
        <v>100</v>
      </c>
      <c r="AO40" s="22" t="s">
        <v>101</v>
      </c>
      <c r="AP40" s="6" t="s">
        <v>98</v>
      </c>
      <c r="AQ40" s="20" t="s">
        <v>99</v>
      </c>
      <c r="AR40" s="6" t="s">
        <v>100</v>
      </c>
      <c r="AS40" s="22" t="s">
        <v>101</v>
      </c>
      <c r="AT40" s="6" t="s">
        <v>98</v>
      </c>
      <c r="AU40" s="20" t="s">
        <v>99</v>
      </c>
      <c r="AV40" s="6" t="s">
        <v>100</v>
      </c>
      <c r="AW40" s="20" t="s">
        <v>101</v>
      </c>
      <c r="AX40" s="7" t="s">
        <v>102</v>
      </c>
      <c r="AY40" s="20" t="s">
        <v>98</v>
      </c>
      <c r="AZ40" s="6" t="s">
        <v>99</v>
      </c>
      <c r="BA40" s="20" t="s">
        <v>100</v>
      </c>
      <c r="BB40" s="7" t="s">
        <v>101</v>
      </c>
      <c r="BC40" s="20" t="s">
        <v>98</v>
      </c>
      <c r="BD40" s="6" t="s">
        <v>99</v>
      </c>
      <c r="BE40" s="20" t="s">
        <v>100</v>
      </c>
      <c r="BF40" s="6" t="s">
        <v>101</v>
      </c>
    </row>
    <row r="41" spans="1:59" x14ac:dyDescent="0.2">
      <c r="A41" s="3" t="str">
        <f>ACCIONES!$M$3</f>
        <v>Regal de Fuet a les 20 primeres compres de 20€</v>
      </c>
      <c r="B41" s="3"/>
      <c r="C41" s="3"/>
      <c r="D41" s="3"/>
      <c r="F41" s="5"/>
      <c r="G41" s="5"/>
      <c r="H41" s="5"/>
      <c r="I41" s="5"/>
      <c r="J41" s="34"/>
      <c r="K41" s="5"/>
      <c r="L41" s="5"/>
      <c r="M41" s="5"/>
      <c r="N41" s="36"/>
      <c r="O41" s="36"/>
      <c r="P41" s="5">
        <v>1</v>
      </c>
      <c r="Q41" s="5">
        <v>1</v>
      </c>
      <c r="R41" s="5"/>
      <c r="S41" s="5"/>
      <c r="T41" s="5"/>
      <c r="U41" s="5"/>
      <c r="V41" s="36"/>
      <c r="W41" s="5"/>
      <c r="X41" s="5"/>
      <c r="Y41" s="5"/>
      <c r="Z41" s="5"/>
      <c r="AA41" s="36"/>
      <c r="AB41" s="5"/>
      <c r="AC41" s="5"/>
      <c r="AD41" s="5"/>
      <c r="AE41" s="5"/>
      <c r="AG41" s="5"/>
      <c r="AH41" s="5"/>
      <c r="AI41" s="5"/>
      <c r="AJ41" s="5"/>
      <c r="AK41" s="36"/>
      <c r="AL41" s="5"/>
      <c r="AM41" s="5"/>
      <c r="AN41" s="5"/>
      <c r="AO41" s="36"/>
      <c r="AP41" s="5"/>
      <c r="AQ41" s="5"/>
      <c r="AR41" s="5"/>
      <c r="AS41" s="36"/>
      <c r="AT41" s="5"/>
      <c r="AU41" s="5"/>
      <c r="AV41" s="5"/>
      <c r="AW41" s="5"/>
      <c r="AX41" s="36"/>
      <c r="AY41" s="5"/>
      <c r="AZ41" s="5"/>
      <c r="BA41" s="5"/>
      <c r="BB41" s="36"/>
      <c r="BC41" s="5"/>
      <c r="BD41" s="5"/>
      <c r="BE41" s="5"/>
      <c r="BF41" s="5"/>
      <c r="BG41" s="9">
        <f t="shared" ref="BG41:BG49" si="5">COUNTIF(F41:BF41, 1)</f>
        <v>2</v>
      </c>
    </row>
    <row r="42" spans="1:59" x14ac:dyDescent="0.2">
      <c r="A42" s="3" t="str">
        <f>ACCIONES!$M$4</f>
        <v>Regal de PRIMAVERA: samarreta per compra de 100€</v>
      </c>
      <c r="B42" s="4"/>
      <c r="C42" s="4"/>
      <c r="D42" s="4"/>
      <c r="F42" s="5"/>
      <c r="G42" s="5"/>
      <c r="H42" s="5"/>
      <c r="I42" s="5"/>
      <c r="J42" s="35"/>
      <c r="K42" s="5"/>
      <c r="L42" s="5"/>
      <c r="M42" s="5"/>
      <c r="N42" s="35"/>
      <c r="O42" s="5"/>
      <c r="P42" s="5"/>
      <c r="Q42" s="5"/>
      <c r="R42" s="35"/>
      <c r="S42" s="5"/>
      <c r="T42" s="5"/>
      <c r="U42" s="5">
        <v>1</v>
      </c>
      <c r="V42" s="5">
        <v>1</v>
      </c>
      <c r="W42" s="35"/>
      <c r="X42" s="5"/>
      <c r="Y42" s="5"/>
      <c r="Z42" s="5"/>
      <c r="AA42" s="35"/>
      <c r="AB42" s="5"/>
      <c r="AC42" s="5"/>
      <c r="AD42" s="5"/>
      <c r="AE42" s="5"/>
      <c r="AG42" s="5"/>
      <c r="AH42" s="5"/>
      <c r="AI42" s="5"/>
      <c r="AJ42" s="5"/>
      <c r="AK42" s="35"/>
      <c r="AL42" s="5"/>
      <c r="AM42" s="5"/>
      <c r="AN42" s="5"/>
      <c r="AO42" s="36"/>
      <c r="AP42" s="5"/>
      <c r="AQ42" s="5"/>
      <c r="AR42" s="5"/>
      <c r="AS42" s="35"/>
      <c r="AT42" s="5"/>
      <c r="AU42" s="5"/>
      <c r="AV42" s="5"/>
      <c r="AW42" s="5"/>
      <c r="AX42" s="35"/>
      <c r="AY42" s="5"/>
      <c r="AZ42" s="5"/>
      <c r="BA42" s="5"/>
      <c r="BB42" s="35"/>
      <c r="BC42" s="5"/>
      <c r="BD42" s="5"/>
      <c r="BE42" s="5"/>
      <c r="BF42" s="5"/>
      <c r="BG42" s="9">
        <f t="shared" si="5"/>
        <v>2</v>
      </c>
    </row>
    <row r="43" spans="1:59" x14ac:dyDescent="0.2">
      <c r="A43" s="3" t="str">
        <f>ACCIONES!$M$5</f>
        <v>Regal d'ESTIU: 3 opcions a escollir per compra de 50€</v>
      </c>
      <c r="B43" s="4"/>
      <c r="C43" s="4"/>
      <c r="D43" s="4"/>
      <c r="F43" s="5"/>
      <c r="G43" s="5"/>
      <c r="H43" s="5"/>
      <c r="I43" s="5"/>
      <c r="J43" s="35"/>
      <c r="K43" s="5"/>
      <c r="L43" s="5"/>
      <c r="M43" s="5"/>
      <c r="N43" s="35"/>
      <c r="O43" s="5"/>
      <c r="P43" s="5"/>
      <c r="Q43" s="5"/>
      <c r="R43" s="35"/>
      <c r="S43" s="5"/>
      <c r="T43" s="5"/>
      <c r="U43" s="5"/>
      <c r="V43" s="5"/>
      <c r="W43" s="5"/>
      <c r="X43" s="5"/>
      <c r="Y43" s="5"/>
      <c r="Z43" s="5"/>
      <c r="AA43" s="35"/>
      <c r="AB43" s="5">
        <v>1</v>
      </c>
      <c r="AC43" s="5">
        <v>1</v>
      </c>
      <c r="AD43" s="5">
        <v>1</v>
      </c>
      <c r="AE43" s="5"/>
      <c r="AG43" s="5"/>
      <c r="AH43" s="5"/>
      <c r="AI43" s="5"/>
      <c r="AJ43" s="5"/>
      <c r="AK43" s="35"/>
      <c r="AL43" s="5"/>
      <c r="AM43" s="5"/>
      <c r="AN43" s="5"/>
      <c r="AO43" s="36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35"/>
      <c r="BC43" s="5"/>
      <c r="BD43" s="5"/>
      <c r="BE43" s="5"/>
      <c r="BF43" s="5"/>
      <c r="BG43" s="9">
        <f t="shared" si="5"/>
        <v>3</v>
      </c>
    </row>
    <row r="44" spans="1:59" x14ac:dyDescent="0.2">
      <c r="A44" s="3" t="str">
        <f>ACCIONES!$M$6</f>
        <v>Regal de TARDOR: roba per compra de 100€</v>
      </c>
      <c r="B44" s="4"/>
      <c r="C44" s="4"/>
      <c r="D44" s="4"/>
      <c r="F44" s="5"/>
      <c r="G44" s="5"/>
      <c r="H44" s="5"/>
      <c r="I44" s="5"/>
      <c r="J44" s="35"/>
      <c r="K44" s="5"/>
      <c r="L44" s="5"/>
      <c r="M44" s="5"/>
      <c r="N44" s="35"/>
      <c r="O44" s="5"/>
      <c r="P44" s="5"/>
      <c r="Q44" s="5"/>
      <c r="R44" s="35"/>
      <c r="S44" s="5"/>
      <c r="T44" s="5"/>
      <c r="U44" s="5"/>
      <c r="V44" s="35"/>
      <c r="W44" s="5"/>
      <c r="X44" s="5"/>
      <c r="Y44" s="5"/>
      <c r="Z44" s="5"/>
      <c r="AA44" s="35"/>
      <c r="AB44" s="5"/>
      <c r="AC44" s="5"/>
      <c r="AD44" s="5"/>
      <c r="AE44" s="5"/>
      <c r="AG44" s="35"/>
      <c r="AH44" s="5"/>
      <c r="AI44" s="5"/>
      <c r="AJ44" s="5"/>
      <c r="AK44" s="35"/>
      <c r="AL44" s="5"/>
      <c r="AM44" s="5"/>
      <c r="AN44" s="5"/>
      <c r="AO44" s="36"/>
      <c r="AP44" s="5"/>
      <c r="AQ44" s="5"/>
      <c r="AR44" s="5"/>
      <c r="AS44" s="5"/>
      <c r="AT44" s="5">
        <v>1</v>
      </c>
      <c r="AU44" s="35">
        <v>1</v>
      </c>
      <c r="AV44" s="5">
        <v>1</v>
      </c>
      <c r="AW44" s="5">
        <v>1</v>
      </c>
      <c r="AX44" s="5">
        <v>1</v>
      </c>
      <c r="AY44" s="5"/>
      <c r="AZ44" s="5"/>
      <c r="BA44" s="5"/>
      <c r="BB44" s="35"/>
      <c r="BC44" s="5"/>
      <c r="BD44" s="5"/>
      <c r="BE44" s="5"/>
      <c r="BF44" s="5"/>
      <c r="BG44" s="9">
        <f t="shared" si="5"/>
        <v>5</v>
      </c>
    </row>
    <row r="45" spans="1:59" x14ac:dyDescent="0.2">
      <c r="A45" s="3" t="str">
        <f>ACCIONES!$M$7</f>
        <v>Dinar tècnic de formació</v>
      </c>
      <c r="B45" s="4"/>
      <c r="C45" s="4"/>
      <c r="D45" s="4"/>
      <c r="F45" s="5"/>
      <c r="G45" s="5"/>
      <c r="H45" s="5"/>
      <c r="I45" s="5"/>
      <c r="J45" s="35"/>
      <c r="K45" s="5"/>
      <c r="L45" s="5"/>
      <c r="M45" s="5"/>
      <c r="N45" s="35"/>
      <c r="O45" s="5"/>
      <c r="P45" s="5"/>
      <c r="Q45" s="5"/>
      <c r="R45" s="35"/>
      <c r="S45" s="5"/>
      <c r="T45" s="5"/>
      <c r="U45" s="5"/>
      <c r="V45" s="35"/>
      <c r="W45" s="5"/>
      <c r="X45" s="5"/>
      <c r="Y45" s="5"/>
      <c r="Z45" s="5"/>
      <c r="AA45" s="35"/>
      <c r="AB45" s="5"/>
      <c r="AC45" s="5"/>
      <c r="AD45" s="5"/>
      <c r="AE45" s="5"/>
      <c r="AG45" s="5"/>
      <c r="AH45" s="5"/>
      <c r="AI45" s="5"/>
      <c r="AJ45" s="5"/>
      <c r="AK45" s="35"/>
      <c r="AL45" s="5"/>
      <c r="AM45" s="5"/>
      <c r="AN45" s="5"/>
      <c r="AO45" s="36"/>
      <c r="AP45" s="5"/>
      <c r="AQ45" s="5"/>
      <c r="AR45" s="5"/>
      <c r="AS45" s="35"/>
      <c r="AT45" s="5"/>
      <c r="AU45" s="5"/>
      <c r="AV45" s="5"/>
      <c r="AW45" s="5"/>
      <c r="AX45" s="35"/>
      <c r="AY45" s="5"/>
      <c r="AZ45" s="5"/>
      <c r="BA45" s="5"/>
      <c r="BB45" s="35"/>
      <c r="BC45" s="5"/>
      <c r="BD45" s="5"/>
      <c r="BE45" s="5"/>
      <c r="BF45" s="5"/>
      <c r="BG45" s="9">
        <f t="shared" si="5"/>
        <v>0</v>
      </c>
    </row>
    <row r="46" spans="1:59" x14ac:dyDescent="0.2">
      <c r="A46" s="3" t="str">
        <f>ACCIONES!$M$8</f>
        <v>Jornada de producte en botiga amb dinar</v>
      </c>
      <c r="B46" s="4"/>
      <c r="C46" s="4"/>
      <c r="D46" s="4"/>
      <c r="F46" s="5"/>
      <c r="G46" s="5"/>
      <c r="H46" s="5"/>
      <c r="I46" s="5"/>
      <c r="J46" s="35"/>
      <c r="K46" s="5"/>
      <c r="L46" s="5"/>
      <c r="M46" s="5"/>
      <c r="N46" s="35"/>
      <c r="O46" s="5"/>
      <c r="P46" s="5"/>
      <c r="Q46" s="5"/>
      <c r="R46" s="35"/>
      <c r="S46" s="5"/>
      <c r="T46" s="5"/>
      <c r="U46" s="5"/>
      <c r="V46" s="35"/>
      <c r="W46" s="5"/>
      <c r="X46" s="5"/>
      <c r="Y46" s="5"/>
      <c r="Z46" s="5"/>
      <c r="AA46" s="35"/>
      <c r="AB46" s="5"/>
      <c r="AC46" s="5"/>
      <c r="AD46" s="5"/>
      <c r="AE46" s="5"/>
      <c r="AG46" s="5"/>
      <c r="AH46" s="5"/>
      <c r="AI46" s="5"/>
      <c r="AJ46" s="5"/>
      <c r="AK46" s="35"/>
      <c r="AL46" s="5"/>
      <c r="AM46" s="5"/>
      <c r="AN46" s="5"/>
      <c r="AO46" s="36"/>
      <c r="AP46" s="5"/>
      <c r="AQ46" s="5"/>
      <c r="AR46" s="5"/>
      <c r="AS46" s="35"/>
      <c r="AT46" s="5"/>
      <c r="AU46" s="5"/>
      <c r="AV46" s="5"/>
      <c r="AW46" s="5"/>
      <c r="AX46" s="35"/>
      <c r="AY46" s="5"/>
      <c r="AZ46" s="5"/>
      <c r="BA46" s="5"/>
      <c r="BB46" s="35"/>
      <c r="BC46" s="5"/>
      <c r="BD46" s="5"/>
      <c r="BE46" s="5"/>
      <c r="BF46" s="5"/>
      <c r="BG46" s="9">
        <f t="shared" si="5"/>
        <v>0</v>
      </c>
    </row>
    <row r="47" spans="1:59" x14ac:dyDescent="0.2">
      <c r="A47" s="3" t="str">
        <f>ACCIONES!$M$9</f>
        <v>Esmorzar en el punt de venda</v>
      </c>
      <c r="B47" s="4"/>
      <c r="C47" s="4"/>
      <c r="D47" s="4"/>
      <c r="F47" s="5">
        <v>1</v>
      </c>
      <c r="G47" s="5">
        <v>1</v>
      </c>
      <c r="H47" s="5">
        <v>1</v>
      </c>
      <c r="I47" s="5">
        <v>1</v>
      </c>
      <c r="J47" s="35">
        <v>1</v>
      </c>
      <c r="K47" s="5">
        <v>1</v>
      </c>
      <c r="L47" s="5">
        <v>1</v>
      </c>
      <c r="M47" s="5">
        <v>1</v>
      </c>
      <c r="N47" s="35">
        <v>1</v>
      </c>
      <c r="O47" s="5">
        <v>1</v>
      </c>
      <c r="P47" s="5">
        <v>1</v>
      </c>
      <c r="Q47" s="5">
        <v>1</v>
      </c>
      <c r="R47" s="35">
        <v>1</v>
      </c>
      <c r="S47" s="5">
        <v>1</v>
      </c>
      <c r="T47" s="5">
        <v>1</v>
      </c>
      <c r="U47" s="5">
        <v>1</v>
      </c>
      <c r="V47" s="35">
        <v>1</v>
      </c>
      <c r="W47" s="5">
        <v>1</v>
      </c>
      <c r="X47" s="5">
        <v>1</v>
      </c>
      <c r="Y47" s="5">
        <v>1</v>
      </c>
      <c r="Z47" s="5">
        <v>1</v>
      </c>
      <c r="AA47" s="35">
        <v>1</v>
      </c>
      <c r="AB47" s="5">
        <v>1</v>
      </c>
      <c r="AC47" s="5">
        <v>1</v>
      </c>
      <c r="AD47" s="5">
        <v>1</v>
      </c>
      <c r="AE47" s="5">
        <v>1</v>
      </c>
      <c r="AF47" s="2"/>
      <c r="AG47" s="5">
        <v>1</v>
      </c>
      <c r="AH47" s="5">
        <v>1</v>
      </c>
      <c r="AI47" s="5">
        <v>1</v>
      </c>
      <c r="AJ47" s="5">
        <v>1</v>
      </c>
      <c r="AK47" s="35">
        <v>1</v>
      </c>
      <c r="AL47" s="5">
        <v>1</v>
      </c>
      <c r="AM47" s="5">
        <v>1</v>
      </c>
      <c r="AN47" s="5">
        <v>1</v>
      </c>
      <c r="AO47" s="36">
        <v>1</v>
      </c>
      <c r="AP47" s="5">
        <v>1</v>
      </c>
      <c r="AQ47" s="5">
        <v>1</v>
      </c>
      <c r="AR47" s="5">
        <v>1</v>
      </c>
      <c r="AS47" s="35">
        <v>1</v>
      </c>
      <c r="AT47" s="5">
        <v>1</v>
      </c>
      <c r="AU47" s="5">
        <v>1</v>
      </c>
      <c r="AV47" s="5">
        <v>1</v>
      </c>
      <c r="AW47" s="5">
        <v>1</v>
      </c>
      <c r="AX47" s="35">
        <v>1</v>
      </c>
      <c r="AY47" s="5">
        <v>1</v>
      </c>
      <c r="AZ47" s="5">
        <v>1</v>
      </c>
      <c r="BA47" s="5">
        <v>1</v>
      </c>
      <c r="BB47" s="35">
        <v>1</v>
      </c>
      <c r="BC47" s="5">
        <v>1</v>
      </c>
      <c r="BD47" s="5">
        <v>1</v>
      </c>
      <c r="BE47" s="5">
        <v>1</v>
      </c>
      <c r="BF47" s="5">
        <v>1</v>
      </c>
      <c r="BG47" s="9">
        <f t="shared" si="5"/>
        <v>52</v>
      </c>
    </row>
    <row r="48" spans="1:59" x14ac:dyDescent="0.2">
      <c r="A48" s="3" t="str">
        <f>ACCIONES!$M$10</f>
        <v>Dia especial de botiga</v>
      </c>
      <c r="B48" s="4"/>
      <c r="C48" s="4"/>
      <c r="D48" s="4"/>
      <c r="F48" s="5"/>
      <c r="G48" s="5"/>
      <c r="H48" s="5"/>
      <c r="I48" s="5"/>
      <c r="J48" s="5"/>
      <c r="K48" s="35">
        <v>1</v>
      </c>
      <c r="L48" s="5"/>
      <c r="M48" s="5"/>
      <c r="N48" s="35"/>
      <c r="O48" s="5"/>
      <c r="P48" s="5"/>
      <c r="Q48" s="5"/>
      <c r="R48" s="35"/>
      <c r="S48" s="5"/>
      <c r="T48" s="5"/>
      <c r="U48" s="5"/>
      <c r="V48" s="35"/>
      <c r="W48" s="5"/>
      <c r="X48" s="5"/>
      <c r="Y48" s="5"/>
      <c r="Z48" s="5"/>
      <c r="AA48" s="35"/>
      <c r="AB48" s="5"/>
      <c r="AC48" s="5"/>
      <c r="AD48" s="5"/>
      <c r="AE48" s="5"/>
      <c r="AG48" s="5"/>
      <c r="AH48" s="5"/>
      <c r="AI48" s="5"/>
      <c r="AJ48" s="5"/>
      <c r="AK48" s="35"/>
      <c r="AL48" s="5"/>
      <c r="AM48" s="5"/>
      <c r="AN48" s="5"/>
      <c r="AO48" s="36"/>
      <c r="AP48" s="5"/>
      <c r="AQ48" s="5"/>
      <c r="AR48" s="5"/>
      <c r="AS48" s="35"/>
      <c r="AT48" s="5"/>
      <c r="AU48" s="5"/>
      <c r="AV48" s="5"/>
      <c r="AW48" s="5"/>
      <c r="AX48" s="35"/>
      <c r="AY48" s="5"/>
      <c r="AZ48" s="5"/>
      <c r="BA48" s="5"/>
      <c r="BB48" s="35"/>
      <c r="BC48" s="5"/>
      <c r="BD48" s="5"/>
      <c r="BE48" s="5"/>
      <c r="BF48" s="5"/>
      <c r="BG48" s="9">
        <f t="shared" si="5"/>
        <v>1</v>
      </c>
    </row>
    <row r="49" spans="1:59" x14ac:dyDescent="0.2">
      <c r="A49" s="3" t="str">
        <f>ACCIONES!$M$11</f>
        <v>Sorteig a botiga de Preu/Article</v>
      </c>
      <c r="B49" s="4"/>
      <c r="C49" s="4"/>
      <c r="D49" s="4"/>
      <c r="F49" s="5"/>
      <c r="G49" s="5"/>
      <c r="H49" s="5"/>
      <c r="I49" s="5"/>
      <c r="J49" s="35"/>
      <c r="K49" s="5"/>
      <c r="L49" s="5"/>
      <c r="M49" s="5"/>
      <c r="N49" s="35"/>
      <c r="O49" s="5"/>
      <c r="P49" s="5"/>
      <c r="Q49" s="5"/>
      <c r="R49" s="35"/>
      <c r="S49" s="5"/>
      <c r="T49" s="5"/>
      <c r="U49" s="5"/>
      <c r="V49" s="35"/>
      <c r="W49" s="5"/>
      <c r="X49" s="5"/>
      <c r="Y49" s="5"/>
      <c r="Z49" s="5"/>
      <c r="AA49" s="35"/>
      <c r="AB49" s="5"/>
      <c r="AC49" s="5"/>
      <c r="AD49" s="5"/>
      <c r="AE49" s="5"/>
      <c r="AG49" s="5"/>
      <c r="AH49" s="5"/>
      <c r="AI49" s="5"/>
      <c r="AJ49" s="5"/>
      <c r="AK49" s="35"/>
      <c r="AL49" s="5"/>
      <c r="AM49" s="5"/>
      <c r="AN49" s="5"/>
      <c r="AO49" s="36"/>
      <c r="AP49" s="5"/>
      <c r="AQ49" s="5"/>
      <c r="AR49" s="5"/>
      <c r="AS49" s="35"/>
      <c r="AT49" s="5"/>
      <c r="AU49" s="5"/>
      <c r="AV49" s="5"/>
      <c r="AW49" s="5"/>
      <c r="AX49" s="35"/>
      <c r="AY49" s="5"/>
      <c r="AZ49" s="5"/>
      <c r="BA49" s="5"/>
      <c r="BB49" s="35"/>
      <c r="BC49" s="5"/>
      <c r="BD49" s="5"/>
      <c r="BE49" s="5"/>
      <c r="BF49" s="5"/>
      <c r="BG49" s="9">
        <f t="shared" si="5"/>
        <v>0</v>
      </c>
    </row>
    <row r="50" spans="1:59" x14ac:dyDescent="0.2">
      <c r="A50" s="3" t="str">
        <f>ACCIONES!$M$12</f>
        <v>Obsequi de roba fins a fi d'existències</v>
      </c>
      <c r="B50" s="4"/>
      <c r="C50" s="4"/>
      <c r="D50" s="4"/>
      <c r="F50" s="5"/>
      <c r="G50" s="5"/>
      <c r="H50" s="5"/>
      <c r="I50" s="5"/>
      <c r="J50" s="35"/>
      <c r="K50" s="5"/>
      <c r="L50" s="5"/>
      <c r="M50" s="5"/>
      <c r="N50" s="35"/>
      <c r="O50" s="5"/>
      <c r="P50" s="5"/>
      <c r="Q50" s="5"/>
      <c r="R50" s="35"/>
      <c r="S50" s="5"/>
      <c r="T50" s="5"/>
      <c r="U50" s="5"/>
      <c r="V50" s="35"/>
      <c r="W50" s="5"/>
      <c r="X50" s="5"/>
      <c r="Y50" s="5"/>
      <c r="Z50" s="5"/>
      <c r="AA50" s="35"/>
      <c r="AB50" s="5"/>
      <c r="AC50" s="5"/>
      <c r="AD50" s="5"/>
      <c r="AE50" s="5"/>
      <c r="AG50" s="5"/>
      <c r="AH50" s="5"/>
      <c r="AI50" s="5"/>
      <c r="AJ50" s="5"/>
      <c r="AK50" s="35"/>
      <c r="AL50" s="5"/>
      <c r="AM50" s="5"/>
      <c r="AN50" s="5"/>
      <c r="AO50" s="36"/>
      <c r="AP50" s="5"/>
      <c r="AQ50" s="5"/>
      <c r="AR50" s="5"/>
      <c r="AS50" s="35"/>
      <c r="AT50" s="5"/>
      <c r="AU50" s="5"/>
      <c r="AV50" s="5"/>
      <c r="AW50" s="5"/>
      <c r="AX50" s="35"/>
      <c r="AY50" s="5"/>
      <c r="AZ50" s="5"/>
      <c r="BA50" s="5"/>
      <c r="BB50" s="35"/>
      <c r="BC50" s="5"/>
      <c r="BD50" s="5"/>
      <c r="BE50" s="5"/>
      <c r="BF50" s="5"/>
      <c r="BG50" s="9">
        <f t="shared" ref="BG50" si="6">COUNTIF(F50:BF50, 1)</f>
        <v>0</v>
      </c>
    </row>
    <row r="53" spans="1:59" ht="8" customHeight="1" x14ac:dyDescent="0.2"/>
    <row r="54" spans="1:59" x14ac:dyDescent="0.2">
      <c r="A54" s="1" t="s">
        <v>84</v>
      </c>
      <c r="B54" s="95" t="s">
        <v>4</v>
      </c>
      <c r="C54" s="95"/>
    </row>
    <row r="55" spans="1:59" x14ac:dyDescent="0.2">
      <c r="A55" s="1" t="s">
        <v>103</v>
      </c>
      <c r="B55" s="96" t="s">
        <v>27</v>
      </c>
      <c r="C55" s="96"/>
      <c r="F55" s="93" t="s">
        <v>104</v>
      </c>
      <c r="G55" s="93"/>
      <c r="H55" s="93"/>
      <c r="I55" s="93"/>
      <c r="J55" s="94"/>
      <c r="K55" s="92" t="s">
        <v>105</v>
      </c>
      <c r="L55" s="93"/>
      <c r="M55" s="93"/>
      <c r="N55" s="94"/>
      <c r="O55" s="92" t="s">
        <v>106</v>
      </c>
      <c r="P55" s="93"/>
      <c r="Q55" s="93"/>
      <c r="R55" s="94"/>
      <c r="S55" s="92" t="s">
        <v>89</v>
      </c>
      <c r="T55" s="93"/>
      <c r="U55" s="93"/>
      <c r="V55" s="94"/>
      <c r="W55" s="92" t="s">
        <v>107</v>
      </c>
      <c r="X55" s="93"/>
      <c r="Y55" s="93"/>
      <c r="Z55" s="93"/>
      <c r="AA55" s="94"/>
      <c r="AB55" s="92" t="s">
        <v>108</v>
      </c>
      <c r="AC55" s="93"/>
      <c r="AD55" s="93"/>
      <c r="AE55" s="93"/>
      <c r="AG55" s="93" t="s">
        <v>109</v>
      </c>
      <c r="AH55" s="93"/>
      <c r="AI55" s="93"/>
      <c r="AJ55" s="93"/>
      <c r="AK55" s="94"/>
      <c r="AL55" s="92" t="s">
        <v>110</v>
      </c>
      <c r="AM55" s="93"/>
      <c r="AN55" s="93"/>
      <c r="AO55" s="93"/>
      <c r="AP55" s="92" t="s">
        <v>111</v>
      </c>
      <c r="AQ55" s="93"/>
      <c r="AR55" s="93"/>
      <c r="AS55" s="94"/>
      <c r="AT55" s="92" t="s">
        <v>95</v>
      </c>
      <c r="AU55" s="93"/>
      <c r="AV55" s="93"/>
      <c r="AW55" s="93"/>
      <c r="AX55" s="94"/>
      <c r="AY55" s="92" t="s">
        <v>112</v>
      </c>
      <c r="AZ55" s="93"/>
      <c r="BA55" s="93"/>
      <c r="BB55" s="94"/>
      <c r="BC55" s="92" t="s">
        <v>113</v>
      </c>
      <c r="BD55" s="93"/>
      <c r="BE55" s="93"/>
      <c r="BF55" s="93"/>
    </row>
    <row r="56" spans="1:59" ht="8" customHeight="1" x14ac:dyDescent="0.2">
      <c r="F56" s="93"/>
      <c r="G56" s="93"/>
      <c r="H56" s="93"/>
      <c r="I56" s="93"/>
      <c r="J56" s="94"/>
      <c r="K56" s="92"/>
      <c r="L56" s="93"/>
      <c r="M56" s="93"/>
      <c r="N56" s="94"/>
      <c r="O56" s="92"/>
      <c r="P56" s="93"/>
      <c r="Q56" s="93"/>
      <c r="R56" s="94"/>
      <c r="S56" s="92"/>
      <c r="T56" s="93"/>
      <c r="U56" s="93"/>
      <c r="V56" s="94"/>
      <c r="W56" s="92"/>
      <c r="X56" s="93"/>
      <c r="Y56" s="93"/>
      <c r="Z56" s="93"/>
      <c r="AA56" s="94"/>
      <c r="AB56" s="92"/>
      <c r="AC56" s="93"/>
      <c r="AD56" s="93"/>
      <c r="AE56" s="93"/>
      <c r="AG56" s="93"/>
      <c r="AH56" s="93"/>
      <c r="AI56" s="93"/>
      <c r="AJ56" s="93"/>
      <c r="AK56" s="94"/>
      <c r="AL56" s="92"/>
      <c r="AM56" s="93"/>
      <c r="AN56" s="93"/>
      <c r="AO56" s="93"/>
      <c r="AP56" s="92"/>
      <c r="AQ56" s="93"/>
      <c r="AR56" s="93"/>
      <c r="AS56" s="94"/>
      <c r="AT56" s="92"/>
      <c r="AU56" s="93"/>
      <c r="AV56" s="93"/>
      <c r="AW56" s="93"/>
      <c r="AX56" s="94"/>
      <c r="AY56" s="92"/>
      <c r="AZ56" s="93"/>
      <c r="BA56" s="93"/>
      <c r="BB56" s="94"/>
      <c r="BC56" s="92"/>
      <c r="BD56" s="93"/>
      <c r="BE56" s="93"/>
      <c r="BF56" s="93"/>
    </row>
    <row r="57" spans="1:59" x14ac:dyDescent="0.2">
      <c r="A57" s="91" t="s">
        <v>114</v>
      </c>
      <c r="B57" s="91"/>
      <c r="C57" s="91"/>
      <c r="D57" s="91"/>
      <c r="F57" s="20" t="s">
        <v>98</v>
      </c>
      <c r="G57" s="6" t="s">
        <v>99</v>
      </c>
      <c r="H57" s="20" t="s">
        <v>100</v>
      </c>
      <c r="I57" s="6" t="s">
        <v>101</v>
      </c>
      <c r="J57" s="21" t="s">
        <v>102</v>
      </c>
      <c r="K57" s="6" t="s">
        <v>98</v>
      </c>
      <c r="L57" s="20" t="s">
        <v>99</v>
      </c>
      <c r="M57" s="6" t="s">
        <v>100</v>
      </c>
      <c r="N57" s="22" t="s">
        <v>101</v>
      </c>
      <c r="O57" s="6" t="s">
        <v>98</v>
      </c>
      <c r="P57" s="20" t="s">
        <v>99</v>
      </c>
      <c r="Q57" s="6" t="s">
        <v>100</v>
      </c>
      <c r="R57" s="22" t="s">
        <v>101</v>
      </c>
      <c r="S57" s="6" t="s">
        <v>98</v>
      </c>
      <c r="T57" s="20" t="s">
        <v>99</v>
      </c>
      <c r="U57" s="6" t="s">
        <v>100</v>
      </c>
      <c r="V57" s="22" t="s">
        <v>101</v>
      </c>
      <c r="W57" s="6" t="s">
        <v>98</v>
      </c>
      <c r="X57" s="20" t="s">
        <v>99</v>
      </c>
      <c r="Y57" s="6" t="s">
        <v>100</v>
      </c>
      <c r="Z57" s="20" t="s">
        <v>101</v>
      </c>
      <c r="AA57" s="7" t="s">
        <v>102</v>
      </c>
      <c r="AB57" s="20" t="s">
        <v>98</v>
      </c>
      <c r="AC57" s="6" t="s">
        <v>99</v>
      </c>
      <c r="AD57" s="20" t="s">
        <v>100</v>
      </c>
      <c r="AE57" s="6" t="s">
        <v>101</v>
      </c>
      <c r="AG57" s="20" t="s">
        <v>98</v>
      </c>
      <c r="AH57" s="6" t="s">
        <v>99</v>
      </c>
      <c r="AI57" s="20" t="s">
        <v>100</v>
      </c>
      <c r="AJ57" s="7" t="s">
        <v>101</v>
      </c>
      <c r="AK57" s="22" t="s">
        <v>102</v>
      </c>
      <c r="AL57" s="43" t="s">
        <v>98</v>
      </c>
      <c r="AM57" s="20" t="s">
        <v>99</v>
      </c>
      <c r="AN57" s="43" t="s">
        <v>100</v>
      </c>
      <c r="AO57" s="22" t="s">
        <v>101</v>
      </c>
      <c r="AP57" s="6" t="s">
        <v>98</v>
      </c>
      <c r="AQ57" s="20" t="s">
        <v>99</v>
      </c>
      <c r="AR57" s="6" t="s">
        <v>100</v>
      </c>
      <c r="AS57" s="22" t="s">
        <v>101</v>
      </c>
      <c r="AT57" s="6" t="s">
        <v>98</v>
      </c>
      <c r="AU57" s="20" t="s">
        <v>99</v>
      </c>
      <c r="AV57" s="6" t="s">
        <v>100</v>
      </c>
      <c r="AW57" s="20" t="s">
        <v>101</v>
      </c>
      <c r="AX57" s="7" t="s">
        <v>102</v>
      </c>
      <c r="AY57" s="20" t="s">
        <v>98</v>
      </c>
      <c r="AZ57" s="6" t="s">
        <v>99</v>
      </c>
      <c r="BA57" s="20" t="s">
        <v>100</v>
      </c>
      <c r="BB57" s="7" t="s">
        <v>101</v>
      </c>
      <c r="BC57" s="20" t="s">
        <v>98</v>
      </c>
      <c r="BD57" s="6" t="s">
        <v>99</v>
      </c>
      <c r="BE57" s="20" t="s">
        <v>100</v>
      </c>
      <c r="BF57" s="6" t="s">
        <v>101</v>
      </c>
    </row>
    <row r="58" spans="1:59" x14ac:dyDescent="0.2">
      <c r="A58" s="3" t="str">
        <f>ACCIONES!$M$3</f>
        <v>Regal de Fuet a les 20 primeres compres de 20€</v>
      </c>
      <c r="B58" s="3"/>
      <c r="C58" s="3"/>
      <c r="D58" s="3"/>
      <c r="F58" s="5"/>
      <c r="G58" s="5"/>
      <c r="H58" s="5"/>
      <c r="I58" s="5"/>
      <c r="J58" s="34"/>
      <c r="K58" s="5"/>
      <c r="L58" s="5"/>
      <c r="M58" s="5"/>
      <c r="N58" s="36"/>
      <c r="O58" s="36"/>
      <c r="P58" s="5">
        <v>1</v>
      </c>
      <c r="Q58" s="5">
        <v>1</v>
      </c>
      <c r="R58" s="5"/>
      <c r="S58" s="5"/>
      <c r="T58" s="5"/>
      <c r="U58" s="5"/>
      <c r="V58" s="36"/>
      <c r="W58" s="5"/>
      <c r="X58" s="5"/>
      <c r="Y58" s="5"/>
      <c r="Z58" s="5"/>
      <c r="AA58" s="36"/>
      <c r="AB58" s="5"/>
      <c r="AC58" s="5"/>
      <c r="AD58" s="5"/>
      <c r="AE58" s="5"/>
      <c r="AG58" s="5"/>
      <c r="AH58" s="5"/>
      <c r="AI58" s="5"/>
      <c r="AJ58" s="5"/>
      <c r="AK58" s="36"/>
      <c r="AL58" s="5"/>
      <c r="AM58" s="5"/>
      <c r="AN58" s="5"/>
      <c r="AO58" s="36"/>
      <c r="AP58" s="5"/>
      <c r="AQ58" s="5"/>
      <c r="AR58" s="5"/>
      <c r="AS58" s="36"/>
      <c r="AT58" s="5"/>
      <c r="AU58" s="5"/>
      <c r="AV58" s="5"/>
      <c r="AW58" s="5"/>
      <c r="AX58" s="36"/>
      <c r="AY58" s="5"/>
      <c r="AZ58" s="5"/>
      <c r="BA58" s="5"/>
      <c r="BB58" s="36"/>
      <c r="BC58" s="5"/>
      <c r="BD58" s="5"/>
      <c r="BE58" s="5"/>
      <c r="BF58" s="5"/>
      <c r="BG58" s="9">
        <f t="shared" ref="BG58:BG66" si="7">COUNTIF(F58:BF58, 1)</f>
        <v>2</v>
      </c>
    </row>
    <row r="59" spans="1:59" x14ac:dyDescent="0.2">
      <c r="A59" s="3" t="str">
        <f>ACCIONES!$M$4</f>
        <v>Regal de PRIMAVERA: samarreta per compra de 100€</v>
      </c>
      <c r="B59" s="4"/>
      <c r="C59" s="4"/>
      <c r="D59" s="4"/>
      <c r="F59" s="5"/>
      <c r="G59" s="5"/>
      <c r="H59" s="5"/>
      <c r="I59" s="5"/>
      <c r="J59" s="35"/>
      <c r="K59" s="5"/>
      <c r="L59" s="5"/>
      <c r="M59" s="5"/>
      <c r="N59" s="35"/>
      <c r="O59" s="5"/>
      <c r="P59" s="5"/>
      <c r="Q59" s="5"/>
      <c r="R59" s="35"/>
      <c r="S59" s="5"/>
      <c r="T59" s="5"/>
      <c r="U59" s="5">
        <v>1</v>
      </c>
      <c r="V59" s="5">
        <v>1</v>
      </c>
      <c r="W59" s="35"/>
      <c r="X59" s="5"/>
      <c r="Y59" s="5"/>
      <c r="Z59" s="5"/>
      <c r="AA59" s="35"/>
      <c r="AB59" s="5"/>
      <c r="AC59" s="5"/>
      <c r="AD59" s="5"/>
      <c r="AE59" s="5"/>
      <c r="AG59" s="5"/>
      <c r="AH59" s="5"/>
      <c r="AI59" s="5"/>
      <c r="AJ59" s="5"/>
      <c r="AK59" s="35"/>
      <c r="AL59" s="5"/>
      <c r="AM59" s="5"/>
      <c r="AN59" s="5"/>
      <c r="AO59" s="36"/>
      <c r="AP59" s="5"/>
      <c r="AQ59" s="5"/>
      <c r="AR59" s="5"/>
      <c r="AS59" s="35"/>
      <c r="AT59" s="5"/>
      <c r="AU59" s="5"/>
      <c r="AV59" s="5"/>
      <c r="AW59" s="5"/>
      <c r="AX59" s="35"/>
      <c r="AY59" s="5"/>
      <c r="AZ59" s="5"/>
      <c r="BA59" s="5"/>
      <c r="BB59" s="35"/>
      <c r="BC59" s="5"/>
      <c r="BD59" s="5"/>
      <c r="BE59" s="5"/>
      <c r="BF59" s="5"/>
      <c r="BG59" s="9">
        <f t="shared" si="7"/>
        <v>2</v>
      </c>
    </row>
    <row r="60" spans="1:59" x14ac:dyDescent="0.2">
      <c r="A60" s="3" t="str">
        <f>ACCIONES!$M$5</f>
        <v>Regal d'ESTIU: 3 opcions a escollir per compra de 50€</v>
      </c>
      <c r="B60" s="4"/>
      <c r="C60" s="4"/>
      <c r="D60" s="4"/>
      <c r="F60" s="5"/>
      <c r="G60" s="5"/>
      <c r="H60" s="5"/>
      <c r="I60" s="5"/>
      <c r="J60" s="35"/>
      <c r="K60" s="5"/>
      <c r="L60" s="5"/>
      <c r="M60" s="5"/>
      <c r="N60" s="35"/>
      <c r="O60" s="5"/>
      <c r="P60" s="5"/>
      <c r="Q60" s="5"/>
      <c r="R60" s="35"/>
      <c r="S60" s="5"/>
      <c r="T60" s="5"/>
      <c r="U60" s="5"/>
      <c r="V60" s="5"/>
      <c r="W60" s="5"/>
      <c r="X60" s="5"/>
      <c r="Y60" s="5"/>
      <c r="Z60" s="5"/>
      <c r="AA60" s="35"/>
      <c r="AB60" s="5">
        <v>1</v>
      </c>
      <c r="AC60" s="5">
        <v>1</v>
      </c>
      <c r="AD60" s="5">
        <v>1</v>
      </c>
      <c r="AE60" s="5"/>
      <c r="AG60" s="5"/>
      <c r="AH60" s="5"/>
      <c r="AI60" s="5"/>
      <c r="AJ60" s="5"/>
      <c r="AK60" s="35"/>
      <c r="AL60" s="5"/>
      <c r="AM60" s="5"/>
      <c r="AN60" s="5"/>
      <c r="AO60" s="36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35"/>
      <c r="BC60" s="5"/>
      <c r="BD60" s="5"/>
      <c r="BE60" s="5"/>
      <c r="BF60" s="5"/>
      <c r="BG60" s="9">
        <f t="shared" si="7"/>
        <v>3</v>
      </c>
    </row>
    <row r="61" spans="1:59" x14ac:dyDescent="0.2">
      <c r="A61" s="3" t="str">
        <f>ACCIONES!$M$6</f>
        <v>Regal de TARDOR: roba per compra de 100€</v>
      </c>
      <c r="B61" s="4"/>
      <c r="C61" s="4"/>
      <c r="D61" s="4"/>
      <c r="F61" s="5"/>
      <c r="G61" s="5"/>
      <c r="H61" s="5"/>
      <c r="I61" s="5"/>
      <c r="J61" s="35"/>
      <c r="K61" s="5"/>
      <c r="L61" s="5"/>
      <c r="M61" s="5"/>
      <c r="N61" s="35"/>
      <c r="O61" s="5"/>
      <c r="P61" s="5"/>
      <c r="Q61" s="5"/>
      <c r="R61" s="35"/>
      <c r="S61" s="5"/>
      <c r="T61" s="5"/>
      <c r="U61" s="5"/>
      <c r="V61" s="35"/>
      <c r="W61" s="5"/>
      <c r="X61" s="5"/>
      <c r="Y61" s="5"/>
      <c r="Z61" s="5"/>
      <c r="AA61" s="35"/>
      <c r="AB61" s="5"/>
      <c r="AC61" s="5"/>
      <c r="AD61" s="5"/>
      <c r="AE61" s="5"/>
      <c r="AG61" s="35"/>
      <c r="AH61" s="5"/>
      <c r="AI61" s="5"/>
      <c r="AJ61" s="5"/>
      <c r="AK61" s="35"/>
      <c r="AL61" s="5"/>
      <c r="AM61" s="5"/>
      <c r="AN61" s="5"/>
      <c r="AO61" s="36"/>
      <c r="AP61" s="5"/>
      <c r="AQ61" s="5"/>
      <c r="AR61" s="5"/>
      <c r="AS61" s="5"/>
      <c r="AT61" s="5">
        <v>1</v>
      </c>
      <c r="AU61" s="35">
        <v>1</v>
      </c>
      <c r="AV61" s="5">
        <v>1</v>
      </c>
      <c r="AW61" s="5">
        <v>1</v>
      </c>
      <c r="AX61" s="5">
        <v>1</v>
      </c>
      <c r="AY61" s="5"/>
      <c r="AZ61" s="5"/>
      <c r="BA61" s="5"/>
      <c r="BB61" s="35"/>
      <c r="BC61" s="5"/>
      <c r="BD61" s="5"/>
      <c r="BE61" s="5"/>
      <c r="BF61" s="5"/>
      <c r="BG61" s="9">
        <f t="shared" si="7"/>
        <v>5</v>
      </c>
    </row>
    <row r="62" spans="1:59" x14ac:dyDescent="0.2">
      <c r="A62" s="3" t="str">
        <f>ACCIONES!$M$7</f>
        <v>Dinar tècnic de formació</v>
      </c>
      <c r="B62" s="4"/>
      <c r="C62" s="4"/>
      <c r="D62" s="4"/>
      <c r="F62" s="5"/>
      <c r="G62" s="5"/>
      <c r="H62" s="5"/>
      <c r="I62" s="5"/>
      <c r="J62" s="35"/>
      <c r="K62" s="5"/>
      <c r="L62" s="5"/>
      <c r="M62" s="5"/>
      <c r="N62" s="35"/>
      <c r="O62" s="5"/>
      <c r="P62" s="5"/>
      <c r="Q62" s="5"/>
      <c r="R62" s="35"/>
      <c r="S62" s="5"/>
      <c r="T62" s="5"/>
      <c r="U62" s="5"/>
      <c r="V62" s="35"/>
      <c r="W62" s="5"/>
      <c r="X62" s="5"/>
      <c r="Y62" s="5"/>
      <c r="Z62" s="5"/>
      <c r="AA62" s="35"/>
      <c r="AB62" s="5"/>
      <c r="AC62" s="5"/>
      <c r="AD62" s="5"/>
      <c r="AE62" s="5"/>
      <c r="AG62" s="5"/>
      <c r="AH62" s="5"/>
      <c r="AI62" s="5"/>
      <c r="AJ62" s="5"/>
      <c r="AK62" s="35"/>
      <c r="AL62" s="5"/>
      <c r="AM62" s="5"/>
      <c r="AN62" s="5"/>
      <c r="AO62" s="36"/>
      <c r="AP62" s="5"/>
      <c r="AQ62" s="5"/>
      <c r="AR62" s="5"/>
      <c r="AS62" s="35"/>
      <c r="AT62" s="5"/>
      <c r="AU62" s="5"/>
      <c r="AV62" s="5"/>
      <c r="AW62" s="5"/>
      <c r="AX62" s="35"/>
      <c r="AY62" s="5"/>
      <c r="AZ62" s="5"/>
      <c r="BA62" s="5"/>
      <c r="BB62" s="35"/>
      <c r="BC62" s="5"/>
      <c r="BD62" s="5"/>
      <c r="BE62" s="5"/>
      <c r="BF62" s="5"/>
      <c r="BG62" s="9">
        <f t="shared" si="7"/>
        <v>0</v>
      </c>
    </row>
    <row r="63" spans="1:59" x14ac:dyDescent="0.2">
      <c r="A63" s="3" t="str">
        <f>ACCIONES!$M$8</f>
        <v>Jornada de producte en botiga amb dinar</v>
      </c>
      <c r="B63" s="4"/>
      <c r="C63" s="4"/>
      <c r="D63" s="4"/>
      <c r="F63" s="5"/>
      <c r="G63" s="5"/>
      <c r="H63" s="5"/>
      <c r="I63" s="5"/>
      <c r="J63" s="35"/>
      <c r="K63" s="5"/>
      <c r="L63" s="5"/>
      <c r="M63" s="5"/>
      <c r="N63" s="35"/>
      <c r="O63" s="5"/>
      <c r="P63" s="5"/>
      <c r="Q63" s="5"/>
      <c r="R63" s="35"/>
      <c r="S63" s="5"/>
      <c r="T63" s="5"/>
      <c r="U63" s="5"/>
      <c r="V63" s="35"/>
      <c r="W63" s="5"/>
      <c r="X63" s="5"/>
      <c r="Y63" s="5"/>
      <c r="Z63" s="5"/>
      <c r="AA63" s="35"/>
      <c r="AB63" s="5"/>
      <c r="AC63" s="5"/>
      <c r="AD63" s="5"/>
      <c r="AE63" s="5"/>
      <c r="AG63" s="5"/>
      <c r="AH63" s="5"/>
      <c r="AI63" s="5"/>
      <c r="AJ63" s="5"/>
      <c r="AK63" s="35"/>
      <c r="AL63" s="5"/>
      <c r="AM63" s="5"/>
      <c r="AN63" s="5"/>
      <c r="AO63" s="36"/>
      <c r="AP63" s="5"/>
      <c r="AQ63" s="5"/>
      <c r="AR63" s="5"/>
      <c r="AS63" s="35"/>
      <c r="AT63" s="5"/>
      <c r="AU63" s="5"/>
      <c r="AV63" s="5"/>
      <c r="AW63" s="5"/>
      <c r="AX63" s="35"/>
      <c r="AY63" s="5"/>
      <c r="AZ63" s="5"/>
      <c r="BA63" s="5"/>
      <c r="BB63" s="35"/>
      <c r="BC63" s="5"/>
      <c r="BD63" s="5"/>
      <c r="BE63" s="5"/>
      <c r="BF63" s="5"/>
      <c r="BG63" s="9">
        <f t="shared" si="7"/>
        <v>0</v>
      </c>
    </row>
    <row r="64" spans="1:59" x14ac:dyDescent="0.2">
      <c r="A64" s="3" t="str">
        <f>ACCIONES!$M$9</f>
        <v>Esmorzar en el punt de venda</v>
      </c>
      <c r="B64" s="4"/>
      <c r="C64" s="4"/>
      <c r="D64" s="4"/>
      <c r="F64" s="5"/>
      <c r="G64" s="5"/>
      <c r="H64" s="5"/>
      <c r="I64" s="5"/>
      <c r="J64" s="35"/>
      <c r="K64" s="5"/>
      <c r="L64" s="5"/>
      <c r="M64" s="5"/>
      <c r="N64" s="35"/>
      <c r="O64" s="5"/>
      <c r="P64" s="5"/>
      <c r="Q64" s="5"/>
      <c r="R64" s="35"/>
      <c r="S64" s="5"/>
      <c r="T64" s="5"/>
      <c r="U64" s="5"/>
      <c r="V64" s="35"/>
      <c r="W64" s="5"/>
      <c r="X64" s="5"/>
      <c r="Y64" s="5"/>
      <c r="Z64" s="5"/>
      <c r="AA64" s="35"/>
      <c r="AB64" s="5"/>
      <c r="AC64" s="5"/>
      <c r="AD64" s="5"/>
      <c r="AE64" s="5"/>
      <c r="AG64" s="5"/>
      <c r="AH64" s="5"/>
      <c r="AI64" s="5"/>
      <c r="AJ64" s="5"/>
      <c r="AK64" s="35"/>
      <c r="AL64" s="5"/>
      <c r="AM64" s="5"/>
      <c r="AN64" s="5"/>
      <c r="AO64" s="36"/>
      <c r="AP64" s="5"/>
      <c r="AQ64" s="5"/>
      <c r="AR64" s="5"/>
      <c r="AS64" s="35"/>
      <c r="AT64" s="5"/>
      <c r="AU64" s="5"/>
      <c r="AV64" s="5"/>
      <c r="AW64" s="5"/>
      <c r="AX64" s="35"/>
      <c r="AY64" s="5"/>
      <c r="AZ64" s="5"/>
      <c r="BA64" s="5"/>
      <c r="BB64" s="35"/>
      <c r="BC64" s="5"/>
      <c r="BD64" s="5"/>
      <c r="BE64" s="5"/>
      <c r="BF64" s="5"/>
      <c r="BG64" s="9">
        <f t="shared" si="7"/>
        <v>0</v>
      </c>
    </row>
    <row r="65" spans="1:59" x14ac:dyDescent="0.2">
      <c r="A65" s="3" t="str">
        <f>ACCIONES!$M$10</f>
        <v>Dia especial de botiga</v>
      </c>
      <c r="B65" s="4"/>
      <c r="C65" s="4"/>
      <c r="D65" s="4"/>
      <c r="F65" s="5"/>
      <c r="G65" s="5"/>
      <c r="H65" s="5"/>
      <c r="I65" s="5"/>
      <c r="J65" s="35"/>
      <c r="K65" s="35">
        <v>1</v>
      </c>
      <c r="L65" s="5"/>
      <c r="M65" s="5"/>
      <c r="N65" s="35"/>
      <c r="O65" s="5"/>
      <c r="P65" s="5"/>
      <c r="Q65" s="5"/>
      <c r="R65" s="35"/>
      <c r="S65" s="5"/>
      <c r="T65" s="5"/>
      <c r="U65" s="5"/>
      <c r="V65" s="35"/>
      <c r="W65" s="5"/>
      <c r="X65" s="5"/>
      <c r="Y65" s="5"/>
      <c r="Z65" s="5"/>
      <c r="AA65" s="35"/>
      <c r="AB65" s="5"/>
      <c r="AC65" s="5"/>
      <c r="AD65" s="5"/>
      <c r="AE65" s="5"/>
      <c r="AG65" s="5"/>
      <c r="AH65" s="5"/>
      <c r="AI65" s="5"/>
      <c r="AJ65" s="5"/>
      <c r="AK65" s="35"/>
      <c r="AL65" s="5"/>
      <c r="AM65" s="5"/>
      <c r="AN65" s="5"/>
      <c r="AO65" s="36"/>
      <c r="AP65" s="5"/>
      <c r="AQ65" s="5"/>
      <c r="AR65" s="5"/>
      <c r="AS65" s="35"/>
      <c r="AT65" s="5"/>
      <c r="AU65" s="5"/>
      <c r="AV65" s="5"/>
      <c r="AW65" s="5"/>
      <c r="AX65" s="35"/>
      <c r="AY65" s="5"/>
      <c r="AZ65" s="5"/>
      <c r="BA65" s="5"/>
      <c r="BB65" s="35"/>
      <c r="BC65" s="5"/>
      <c r="BD65" s="5"/>
      <c r="BE65" s="5"/>
      <c r="BF65" s="5"/>
      <c r="BG65" s="9">
        <f t="shared" si="7"/>
        <v>1</v>
      </c>
    </row>
    <row r="66" spans="1:59" x14ac:dyDescent="0.2">
      <c r="A66" s="3" t="str">
        <f>ACCIONES!$M$11</f>
        <v>Sorteig a botiga de Preu/Article</v>
      </c>
      <c r="B66" s="4"/>
      <c r="C66" s="4"/>
      <c r="D66" s="4"/>
      <c r="F66" s="5"/>
      <c r="G66" s="5"/>
      <c r="H66" s="5"/>
      <c r="I66" s="5"/>
      <c r="J66" s="35"/>
      <c r="K66" s="5"/>
      <c r="L66" s="5"/>
      <c r="M66" s="5"/>
      <c r="N66" s="35"/>
      <c r="O66" s="5"/>
      <c r="P66" s="5"/>
      <c r="Q66" s="5"/>
      <c r="R66" s="35"/>
      <c r="S66" s="5"/>
      <c r="T66" s="5"/>
      <c r="U66" s="5"/>
      <c r="V66" s="35"/>
      <c r="W66" s="5"/>
      <c r="X66" s="5"/>
      <c r="Y66" s="5"/>
      <c r="Z66" s="5"/>
      <c r="AA66" s="35"/>
      <c r="AB66" s="5"/>
      <c r="AC66" s="5"/>
      <c r="AD66" s="5"/>
      <c r="AE66" s="5"/>
      <c r="AG66" s="5"/>
      <c r="AH66" s="5"/>
      <c r="AI66" s="5"/>
      <c r="AJ66" s="5"/>
      <c r="AK66" s="35"/>
      <c r="AL66" s="5"/>
      <c r="AM66" s="5"/>
      <c r="AN66" s="5"/>
      <c r="AO66" s="36"/>
      <c r="AP66" s="5"/>
      <c r="AQ66" s="5"/>
      <c r="AR66" s="5"/>
      <c r="AS66" s="35"/>
      <c r="AT66" s="5"/>
      <c r="AU66" s="5"/>
      <c r="AV66" s="5"/>
      <c r="AW66" s="5"/>
      <c r="AX66" s="35"/>
      <c r="AY66" s="5"/>
      <c r="AZ66" s="5"/>
      <c r="BA66" s="5"/>
      <c r="BB66" s="35"/>
      <c r="BC66" s="5"/>
      <c r="BD66" s="5"/>
      <c r="BE66" s="5"/>
      <c r="BF66" s="5"/>
      <c r="BG66" s="9">
        <f t="shared" si="7"/>
        <v>0</v>
      </c>
    </row>
    <row r="67" spans="1:59" x14ac:dyDescent="0.2">
      <c r="A67" s="3" t="str">
        <f>ACCIONES!$M$12</f>
        <v>Obsequi de roba fins a fi d'existències</v>
      </c>
      <c r="B67" s="4"/>
      <c r="C67" s="4"/>
      <c r="D67" s="4"/>
      <c r="F67" s="5"/>
      <c r="G67" s="5"/>
      <c r="H67" s="5"/>
      <c r="I67" s="5"/>
      <c r="J67" s="35"/>
      <c r="K67" s="5"/>
      <c r="L67" s="5"/>
      <c r="M67" s="5"/>
      <c r="N67" s="35"/>
      <c r="O67" s="5"/>
      <c r="P67" s="5"/>
      <c r="Q67" s="5"/>
      <c r="R67" s="35"/>
      <c r="S67" s="5"/>
      <c r="T67" s="5"/>
      <c r="U67" s="5"/>
      <c r="V67" s="35"/>
      <c r="W67" s="5"/>
      <c r="X67" s="5"/>
      <c r="Y67" s="5"/>
      <c r="Z67" s="5"/>
      <c r="AA67" s="35"/>
      <c r="AB67" s="5"/>
      <c r="AC67" s="5"/>
      <c r="AD67" s="5"/>
      <c r="AE67" s="5"/>
      <c r="AG67" s="5"/>
      <c r="AH67" s="5"/>
      <c r="AI67" s="5"/>
      <c r="AJ67" s="5"/>
      <c r="AK67" s="35"/>
      <c r="AL67" s="5"/>
      <c r="AM67" s="5"/>
      <c r="AN67" s="5"/>
      <c r="AO67" s="36"/>
      <c r="AP67" s="5"/>
      <c r="AQ67" s="5"/>
      <c r="AR67" s="5"/>
      <c r="AS67" s="35"/>
      <c r="AT67" s="5"/>
      <c r="AU67" s="5"/>
      <c r="AV67" s="5"/>
      <c r="AW67" s="5"/>
      <c r="AX67" s="35"/>
      <c r="AY67" s="5"/>
      <c r="AZ67" s="5"/>
      <c r="BA67" s="5"/>
      <c r="BB67" s="35"/>
      <c r="BC67" s="5"/>
      <c r="BD67" s="5"/>
      <c r="BE67" s="5"/>
      <c r="BF67" s="5"/>
      <c r="BG67" s="9">
        <f t="shared" ref="BG67" si="8">COUNTIF(F67:BF67, 1)</f>
        <v>0</v>
      </c>
    </row>
    <row r="70" spans="1:59" ht="8" customHeight="1" x14ac:dyDescent="0.2"/>
    <row r="71" spans="1:59" x14ac:dyDescent="0.2">
      <c r="A71" s="1" t="s">
        <v>84</v>
      </c>
      <c r="B71" s="95" t="s">
        <v>4</v>
      </c>
      <c r="C71" s="95"/>
    </row>
    <row r="72" spans="1:59" x14ac:dyDescent="0.2">
      <c r="A72" s="1" t="s">
        <v>103</v>
      </c>
      <c r="B72" s="96" t="s">
        <v>33</v>
      </c>
      <c r="C72" s="96"/>
      <c r="F72" s="93" t="s">
        <v>104</v>
      </c>
      <c r="G72" s="93"/>
      <c r="H72" s="93"/>
      <c r="I72" s="93"/>
      <c r="J72" s="94"/>
      <c r="K72" s="92" t="s">
        <v>105</v>
      </c>
      <c r="L72" s="93"/>
      <c r="M72" s="93"/>
      <c r="N72" s="94"/>
      <c r="O72" s="92" t="s">
        <v>106</v>
      </c>
      <c r="P72" s="93"/>
      <c r="Q72" s="93"/>
      <c r="R72" s="94"/>
      <c r="S72" s="92" t="s">
        <v>89</v>
      </c>
      <c r="T72" s="93"/>
      <c r="U72" s="93"/>
      <c r="V72" s="94"/>
      <c r="W72" s="92" t="s">
        <v>107</v>
      </c>
      <c r="X72" s="93"/>
      <c r="Y72" s="93"/>
      <c r="Z72" s="93"/>
      <c r="AA72" s="94"/>
      <c r="AB72" s="92" t="s">
        <v>108</v>
      </c>
      <c r="AC72" s="93"/>
      <c r="AD72" s="93"/>
      <c r="AE72" s="93"/>
      <c r="AG72" s="93" t="s">
        <v>109</v>
      </c>
      <c r="AH72" s="93"/>
      <c r="AI72" s="93"/>
      <c r="AJ72" s="93"/>
      <c r="AK72" s="94"/>
      <c r="AL72" s="92" t="s">
        <v>110</v>
      </c>
      <c r="AM72" s="93"/>
      <c r="AN72" s="93"/>
      <c r="AO72" s="93"/>
      <c r="AP72" s="92" t="s">
        <v>111</v>
      </c>
      <c r="AQ72" s="93"/>
      <c r="AR72" s="93"/>
      <c r="AS72" s="94"/>
      <c r="AT72" s="92" t="s">
        <v>95</v>
      </c>
      <c r="AU72" s="93"/>
      <c r="AV72" s="93"/>
      <c r="AW72" s="93"/>
      <c r="AX72" s="94"/>
      <c r="AY72" s="92" t="s">
        <v>112</v>
      </c>
      <c r="AZ72" s="93"/>
      <c r="BA72" s="93"/>
      <c r="BB72" s="94"/>
      <c r="BC72" s="92" t="s">
        <v>113</v>
      </c>
      <c r="BD72" s="93"/>
      <c r="BE72" s="93"/>
      <c r="BF72" s="93"/>
    </row>
    <row r="73" spans="1:59" ht="8" customHeight="1" x14ac:dyDescent="0.2">
      <c r="F73" s="93"/>
      <c r="G73" s="93"/>
      <c r="H73" s="93"/>
      <c r="I73" s="93"/>
      <c r="J73" s="94"/>
      <c r="K73" s="92"/>
      <c r="L73" s="93"/>
      <c r="M73" s="93"/>
      <c r="N73" s="94"/>
      <c r="O73" s="92"/>
      <c r="P73" s="93"/>
      <c r="Q73" s="93"/>
      <c r="R73" s="94"/>
      <c r="S73" s="92"/>
      <c r="T73" s="93"/>
      <c r="U73" s="93"/>
      <c r="V73" s="94"/>
      <c r="W73" s="92"/>
      <c r="X73" s="93"/>
      <c r="Y73" s="93"/>
      <c r="Z73" s="93"/>
      <c r="AA73" s="94"/>
      <c r="AB73" s="92"/>
      <c r="AC73" s="93"/>
      <c r="AD73" s="93"/>
      <c r="AE73" s="93"/>
      <c r="AG73" s="93"/>
      <c r="AH73" s="93"/>
      <c r="AI73" s="93"/>
      <c r="AJ73" s="93"/>
      <c r="AK73" s="94"/>
      <c r="AL73" s="92"/>
      <c r="AM73" s="93"/>
      <c r="AN73" s="93"/>
      <c r="AO73" s="93"/>
      <c r="AP73" s="92"/>
      <c r="AQ73" s="93"/>
      <c r="AR73" s="93"/>
      <c r="AS73" s="94"/>
      <c r="AT73" s="92"/>
      <c r="AU73" s="93"/>
      <c r="AV73" s="93"/>
      <c r="AW73" s="93"/>
      <c r="AX73" s="94"/>
      <c r="AY73" s="92"/>
      <c r="AZ73" s="93"/>
      <c r="BA73" s="93"/>
      <c r="BB73" s="94"/>
      <c r="BC73" s="92"/>
      <c r="BD73" s="93"/>
      <c r="BE73" s="93"/>
      <c r="BF73" s="93"/>
    </row>
    <row r="74" spans="1:59" x14ac:dyDescent="0.2">
      <c r="A74" s="91" t="s">
        <v>114</v>
      </c>
      <c r="B74" s="91"/>
      <c r="C74" s="91"/>
      <c r="D74" s="91"/>
      <c r="F74" s="20" t="s">
        <v>98</v>
      </c>
      <c r="G74" s="6" t="s">
        <v>99</v>
      </c>
      <c r="H74" s="20" t="s">
        <v>100</v>
      </c>
      <c r="I74" s="6" t="s">
        <v>101</v>
      </c>
      <c r="J74" s="21" t="s">
        <v>102</v>
      </c>
      <c r="K74" s="6" t="s">
        <v>98</v>
      </c>
      <c r="L74" s="20" t="s">
        <v>99</v>
      </c>
      <c r="M74" s="6" t="s">
        <v>100</v>
      </c>
      <c r="N74" s="22" t="s">
        <v>101</v>
      </c>
      <c r="O74" s="6" t="s">
        <v>98</v>
      </c>
      <c r="P74" s="20" t="s">
        <v>99</v>
      </c>
      <c r="Q74" s="6" t="s">
        <v>100</v>
      </c>
      <c r="R74" s="22" t="s">
        <v>101</v>
      </c>
      <c r="S74" s="6" t="s">
        <v>98</v>
      </c>
      <c r="T74" s="20" t="s">
        <v>99</v>
      </c>
      <c r="U74" s="6" t="s">
        <v>100</v>
      </c>
      <c r="V74" s="22" t="s">
        <v>101</v>
      </c>
      <c r="W74" s="6" t="s">
        <v>98</v>
      </c>
      <c r="X74" s="20" t="s">
        <v>99</v>
      </c>
      <c r="Y74" s="6" t="s">
        <v>100</v>
      </c>
      <c r="Z74" s="20" t="s">
        <v>101</v>
      </c>
      <c r="AA74" s="7" t="s">
        <v>102</v>
      </c>
      <c r="AB74" s="20" t="s">
        <v>98</v>
      </c>
      <c r="AC74" s="6" t="s">
        <v>99</v>
      </c>
      <c r="AD74" s="20" t="s">
        <v>100</v>
      </c>
      <c r="AE74" s="6" t="s">
        <v>101</v>
      </c>
      <c r="AG74" s="20" t="s">
        <v>98</v>
      </c>
      <c r="AH74" s="6" t="s">
        <v>99</v>
      </c>
      <c r="AI74" s="20" t="s">
        <v>100</v>
      </c>
      <c r="AJ74" s="7" t="s">
        <v>101</v>
      </c>
      <c r="AK74" s="22" t="s">
        <v>102</v>
      </c>
      <c r="AL74" s="43" t="s">
        <v>98</v>
      </c>
      <c r="AM74" s="20" t="s">
        <v>99</v>
      </c>
      <c r="AN74" s="43" t="s">
        <v>100</v>
      </c>
      <c r="AO74" s="47" t="s">
        <v>101</v>
      </c>
      <c r="AP74" s="6" t="s">
        <v>98</v>
      </c>
      <c r="AQ74" s="20" t="s">
        <v>99</v>
      </c>
      <c r="AR74" s="6" t="s">
        <v>100</v>
      </c>
      <c r="AS74" s="22" t="s">
        <v>101</v>
      </c>
      <c r="AT74" s="6" t="s">
        <v>98</v>
      </c>
      <c r="AU74" s="20" t="s">
        <v>99</v>
      </c>
      <c r="AV74" s="6" t="s">
        <v>100</v>
      </c>
      <c r="AW74" s="20" t="s">
        <v>101</v>
      </c>
      <c r="AX74" s="7" t="s">
        <v>102</v>
      </c>
      <c r="AY74" s="20" t="s">
        <v>98</v>
      </c>
      <c r="AZ74" s="6" t="s">
        <v>99</v>
      </c>
      <c r="BA74" s="20" t="s">
        <v>100</v>
      </c>
      <c r="BB74" s="7" t="s">
        <v>101</v>
      </c>
      <c r="BC74" s="20" t="s">
        <v>98</v>
      </c>
      <c r="BD74" s="6" t="s">
        <v>99</v>
      </c>
      <c r="BE74" s="20" t="s">
        <v>100</v>
      </c>
      <c r="BF74" s="6" t="s">
        <v>101</v>
      </c>
    </row>
    <row r="75" spans="1:59" x14ac:dyDescent="0.2">
      <c r="A75" s="3" t="str">
        <f>ACCIONES!$M$3</f>
        <v>Regal de Fuet a les 20 primeres compres de 20€</v>
      </c>
      <c r="B75" s="3"/>
      <c r="C75" s="3"/>
      <c r="D75" s="3"/>
      <c r="F75" s="5"/>
      <c r="G75" s="5"/>
      <c r="H75" s="5"/>
      <c r="I75" s="5"/>
      <c r="J75" s="34"/>
      <c r="K75" s="5"/>
      <c r="L75" s="5"/>
      <c r="M75" s="5"/>
      <c r="N75" s="36"/>
      <c r="O75" s="36"/>
      <c r="P75" s="5">
        <v>1</v>
      </c>
      <c r="Q75" s="5">
        <v>1</v>
      </c>
      <c r="R75" s="5"/>
      <c r="S75" s="5"/>
      <c r="T75" s="5"/>
      <c r="U75" s="5"/>
      <c r="V75" s="36"/>
      <c r="W75" s="5"/>
      <c r="X75" s="5"/>
      <c r="Y75" s="5"/>
      <c r="Z75" s="5"/>
      <c r="AA75" s="36"/>
      <c r="AB75" s="5"/>
      <c r="AC75" s="5"/>
      <c r="AD75" s="5"/>
      <c r="AE75" s="5"/>
      <c r="AG75" s="5"/>
      <c r="AH75" s="5"/>
      <c r="AI75" s="5"/>
      <c r="AJ75" s="5"/>
      <c r="AK75" s="36"/>
      <c r="AL75" s="5"/>
      <c r="AM75" s="5"/>
      <c r="AN75" s="5"/>
      <c r="AO75" s="36"/>
      <c r="AP75" s="5"/>
      <c r="AQ75" s="5"/>
      <c r="AR75" s="5"/>
      <c r="AS75" s="36"/>
      <c r="AT75" s="5"/>
      <c r="AU75" s="5"/>
      <c r="AV75" s="5"/>
      <c r="AW75" s="5"/>
      <c r="AX75" s="36"/>
      <c r="AY75" s="5"/>
      <c r="AZ75" s="5"/>
      <c r="BA75" s="5"/>
      <c r="BB75" s="36"/>
      <c r="BC75" s="5"/>
      <c r="BD75" s="5"/>
      <c r="BE75" s="5"/>
      <c r="BF75" s="5"/>
      <c r="BG75" s="9">
        <f t="shared" ref="BG75:BG83" si="9">COUNTIF(F75:BF75, 1)</f>
        <v>2</v>
      </c>
    </row>
    <row r="76" spans="1:59" x14ac:dyDescent="0.2">
      <c r="A76" s="3" t="str">
        <f>ACCIONES!$M$4</f>
        <v>Regal de PRIMAVERA: samarreta per compra de 100€</v>
      </c>
      <c r="B76" s="4"/>
      <c r="C76" s="4"/>
      <c r="D76" s="4"/>
      <c r="F76" s="5"/>
      <c r="G76" s="5"/>
      <c r="H76" s="5"/>
      <c r="I76" s="5"/>
      <c r="J76" s="35"/>
      <c r="K76" s="5"/>
      <c r="L76" s="5"/>
      <c r="M76" s="5"/>
      <c r="N76" s="35"/>
      <c r="O76" s="5"/>
      <c r="P76" s="5"/>
      <c r="Q76" s="5"/>
      <c r="R76" s="35"/>
      <c r="S76" s="5"/>
      <c r="T76" s="5"/>
      <c r="U76" s="5">
        <v>1</v>
      </c>
      <c r="V76" s="5">
        <v>1</v>
      </c>
      <c r="W76" s="35"/>
      <c r="X76" s="5"/>
      <c r="Y76" s="5"/>
      <c r="Z76" s="5"/>
      <c r="AA76" s="35"/>
      <c r="AB76" s="5"/>
      <c r="AC76" s="5"/>
      <c r="AD76" s="5"/>
      <c r="AE76" s="5"/>
      <c r="AG76" s="5"/>
      <c r="AH76" s="5"/>
      <c r="AI76" s="5"/>
      <c r="AJ76" s="5"/>
      <c r="AK76" s="35"/>
      <c r="AL76" s="5"/>
      <c r="AM76" s="5"/>
      <c r="AN76" s="5"/>
      <c r="AO76" s="36"/>
      <c r="AP76" s="5"/>
      <c r="AQ76" s="5"/>
      <c r="AR76" s="5"/>
      <c r="AS76" s="35"/>
      <c r="AT76" s="5"/>
      <c r="AU76" s="5"/>
      <c r="AV76" s="5"/>
      <c r="AW76" s="5"/>
      <c r="AX76" s="35"/>
      <c r="AY76" s="5"/>
      <c r="AZ76" s="5"/>
      <c r="BA76" s="5"/>
      <c r="BB76" s="35"/>
      <c r="BC76" s="5"/>
      <c r="BD76" s="5"/>
      <c r="BE76" s="5"/>
      <c r="BF76" s="5"/>
      <c r="BG76" s="9">
        <f t="shared" si="9"/>
        <v>2</v>
      </c>
    </row>
    <row r="77" spans="1:59" x14ac:dyDescent="0.2">
      <c r="A77" s="3" t="str">
        <f>ACCIONES!$M$5</f>
        <v>Regal d'ESTIU: 3 opcions a escollir per compra de 50€</v>
      </c>
      <c r="B77" s="4"/>
      <c r="C77" s="4"/>
      <c r="D77" s="4"/>
      <c r="F77" s="5"/>
      <c r="G77" s="5"/>
      <c r="H77" s="5"/>
      <c r="I77" s="5"/>
      <c r="J77" s="35"/>
      <c r="K77" s="5"/>
      <c r="L77" s="5"/>
      <c r="M77" s="5"/>
      <c r="N77" s="35"/>
      <c r="O77" s="5"/>
      <c r="P77" s="5"/>
      <c r="Q77" s="5"/>
      <c r="R77" s="35"/>
      <c r="S77" s="5"/>
      <c r="T77" s="5"/>
      <c r="U77" s="5"/>
      <c r="V77" s="5"/>
      <c r="W77" s="5"/>
      <c r="X77" s="5"/>
      <c r="Y77" s="5"/>
      <c r="Z77" s="5"/>
      <c r="AA77" s="35"/>
      <c r="AB77" s="5">
        <v>1</v>
      </c>
      <c r="AC77" s="5">
        <v>1</v>
      </c>
      <c r="AD77" s="5">
        <v>1</v>
      </c>
      <c r="AE77" s="5"/>
      <c r="AG77" s="5"/>
      <c r="AH77" s="5"/>
      <c r="AI77" s="5"/>
      <c r="AJ77" s="5"/>
      <c r="AK77" s="35"/>
      <c r="AL77" s="5"/>
      <c r="AM77" s="5"/>
      <c r="AN77" s="5"/>
      <c r="AO77" s="36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35"/>
      <c r="BC77" s="5"/>
      <c r="BD77" s="5"/>
      <c r="BE77" s="5"/>
      <c r="BF77" s="5"/>
      <c r="BG77" s="9">
        <f t="shared" si="9"/>
        <v>3</v>
      </c>
    </row>
    <row r="78" spans="1:59" x14ac:dyDescent="0.2">
      <c r="A78" s="3" t="str">
        <f>ACCIONES!$M$6</f>
        <v>Regal de TARDOR: roba per compra de 100€</v>
      </c>
      <c r="B78" s="4"/>
      <c r="C78" s="4"/>
      <c r="D78" s="4"/>
      <c r="F78" s="5"/>
      <c r="G78" s="5"/>
      <c r="H78" s="5"/>
      <c r="I78" s="5"/>
      <c r="J78" s="35"/>
      <c r="K78" s="5"/>
      <c r="L78" s="5"/>
      <c r="M78" s="5"/>
      <c r="N78" s="35"/>
      <c r="O78" s="5"/>
      <c r="P78" s="5"/>
      <c r="Q78" s="5"/>
      <c r="R78" s="35"/>
      <c r="S78" s="5"/>
      <c r="T78" s="5"/>
      <c r="U78" s="5"/>
      <c r="V78" s="35"/>
      <c r="W78" s="5"/>
      <c r="X78" s="5"/>
      <c r="Y78" s="5"/>
      <c r="Z78" s="5"/>
      <c r="AA78" s="35"/>
      <c r="AB78" s="5"/>
      <c r="AC78" s="5"/>
      <c r="AD78" s="5"/>
      <c r="AE78" s="5"/>
      <c r="AG78" s="35"/>
      <c r="AH78" s="5"/>
      <c r="AI78" s="5"/>
      <c r="AJ78" s="5"/>
      <c r="AK78" s="35"/>
      <c r="AL78" s="5"/>
      <c r="AM78" s="5"/>
      <c r="AN78" s="5"/>
      <c r="AO78" s="36"/>
      <c r="AP78" s="5"/>
      <c r="AQ78" s="5"/>
      <c r="AR78" s="5"/>
      <c r="AS78" s="5"/>
      <c r="AT78" s="5">
        <v>1</v>
      </c>
      <c r="AU78" s="35">
        <v>1</v>
      </c>
      <c r="AV78" s="5">
        <v>1</v>
      </c>
      <c r="AW78" s="5">
        <v>1</v>
      </c>
      <c r="AX78" s="5">
        <v>1</v>
      </c>
      <c r="AY78" s="5"/>
      <c r="AZ78" s="5"/>
      <c r="BA78" s="5"/>
      <c r="BB78" s="35"/>
      <c r="BC78" s="5"/>
      <c r="BD78" s="5"/>
      <c r="BE78" s="5"/>
      <c r="BF78" s="5"/>
      <c r="BG78" s="9">
        <f t="shared" si="9"/>
        <v>5</v>
      </c>
    </row>
    <row r="79" spans="1:59" x14ac:dyDescent="0.2">
      <c r="A79" s="3" t="str">
        <f>ACCIONES!$M$7</f>
        <v>Dinar tècnic de formació</v>
      </c>
      <c r="B79" s="4"/>
      <c r="C79" s="4"/>
      <c r="D79" s="4"/>
      <c r="F79" s="5"/>
      <c r="G79" s="5"/>
      <c r="H79" s="5"/>
      <c r="I79" s="5"/>
      <c r="J79" s="35"/>
      <c r="K79" s="5"/>
      <c r="L79" s="5"/>
      <c r="M79" s="5"/>
      <c r="N79" s="35"/>
      <c r="O79" s="5"/>
      <c r="P79" s="5"/>
      <c r="Q79" s="5"/>
      <c r="R79" s="35"/>
      <c r="S79" s="5"/>
      <c r="T79" s="5"/>
      <c r="U79" s="5"/>
      <c r="V79" s="35"/>
      <c r="W79" s="5"/>
      <c r="X79" s="5"/>
      <c r="Y79" s="5"/>
      <c r="Z79" s="5"/>
      <c r="AA79" s="35"/>
      <c r="AB79" s="5"/>
      <c r="AC79" s="5"/>
      <c r="AD79" s="5"/>
      <c r="AE79" s="5"/>
      <c r="AG79" s="5"/>
      <c r="AH79" s="5"/>
      <c r="AI79" s="5"/>
      <c r="AJ79" s="5"/>
      <c r="AK79" s="35"/>
      <c r="AL79" s="5"/>
      <c r="AM79" s="5"/>
      <c r="AN79" s="5"/>
      <c r="AO79" s="36"/>
      <c r="AP79" s="5"/>
      <c r="AQ79" s="5"/>
      <c r="AR79" s="5"/>
      <c r="AS79" s="35"/>
      <c r="AT79" s="5"/>
      <c r="AU79" s="5"/>
      <c r="AV79" s="5"/>
      <c r="AW79" s="5"/>
      <c r="AX79" s="35"/>
      <c r="AY79" s="5"/>
      <c r="AZ79" s="5"/>
      <c r="BA79" s="5"/>
      <c r="BB79" s="35"/>
      <c r="BC79" s="5"/>
      <c r="BD79" s="5"/>
      <c r="BE79" s="5"/>
      <c r="BF79" s="5"/>
      <c r="BG79" s="9">
        <f t="shared" si="9"/>
        <v>0</v>
      </c>
    </row>
    <row r="80" spans="1:59" x14ac:dyDescent="0.2">
      <c r="A80" s="3" t="str">
        <f>ACCIONES!$M$8</f>
        <v>Jornada de producte en botiga amb dinar</v>
      </c>
      <c r="B80" s="4"/>
      <c r="C80" s="4"/>
      <c r="D80" s="4"/>
      <c r="F80" s="5"/>
      <c r="G80" s="5"/>
      <c r="H80" s="5"/>
      <c r="I80" s="5"/>
      <c r="J80" s="35"/>
      <c r="K80" s="5"/>
      <c r="L80" s="5"/>
      <c r="M80" s="5"/>
      <c r="N80" s="35"/>
      <c r="O80" s="5"/>
      <c r="P80" s="5"/>
      <c r="Q80" s="5"/>
      <c r="R80" s="35"/>
      <c r="S80" s="5"/>
      <c r="T80" s="5"/>
      <c r="U80" s="5"/>
      <c r="V80" s="35"/>
      <c r="W80" s="5"/>
      <c r="X80" s="5"/>
      <c r="Y80" s="5"/>
      <c r="Z80" s="5"/>
      <c r="AA80" s="35"/>
      <c r="AB80" s="5"/>
      <c r="AC80" s="5"/>
      <c r="AD80" s="5"/>
      <c r="AE80" s="5"/>
      <c r="AG80" s="5"/>
      <c r="AH80" s="5"/>
      <c r="AI80" s="5"/>
      <c r="AJ80" s="5"/>
      <c r="AK80" s="35"/>
      <c r="AL80" s="5"/>
      <c r="AM80" s="5"/>
      <c r="AN80" s="5"/>
      <c r="AO80" s="36"/>
      <c r="AP80" s="5"/>
      <c r="AQ80" s="5"/>
      <c r="AR80" s="5"/>
      <c r="AS80" s="35"/>
      <c r="AT80" s="5"/>
      <c r="AU80" s="5"/>
      <c r="AV80" s="5"/>
      <c r="AW80" s="5"/>
      <c r="AX80" s="35"/>
      <c r="AY80" s="5"/>
      <c r="AZ80" s="5"/>
      <c r="BA80" s="5"/>
      <c r="BB80" s="35"/>
      <c r="BC80" s="5"/>
      <c r="BD80" s="5"/>
      <c r="BE80" s="5"/>
      <c r="BF80" s="5"/>
      <c r="BG80" s="9">
        <f t="shared" si="9"/>
        <v>0</v>
      </c>
    </row>
    <row r="81" spans="1:59" x14ac:dyDescent="0.2">
      <c r="A81" s="3" t="str">
        <f>ACCIONES!$M$9</f>
        <v>Esmorzar en el punt de venda</v>
      </c>
      <c r="B81" s="4"/>
      <c r="C81" s="4"/>
      <c r="D81" s="4"/>
      <c r="F81" s="5"/>
      <c r="G81" s="5"/>
      <c r="H81" s="5"/>
      <c r="I81" s="5"/>
      <c r="J81" s="35"/>
      <c r="K81" s="5"/>
      <c r="L81" s="5"/>
      <c r="M81" s="5"/>
      <c r="N81" s="35"/>
      <c r="O81" s="5"/>
      <c r="P81" s="5"/>
      <c r="Q81" s="5"/>
      <c r="R81" s="35"/>
      <c r="S81" s="5"/>
      <c r="T81" s="5"/>
      <c r="U81" s="5"/>
      <c r="V81" s="35"/>
      <c r="W81" s="5"/>
      <c r="X81" s="5"/>
      <c r="Y81" s="5"/>
      <c r="Z81" s="5"/>
      <c r="AA81" s="35"/>
      <c r="AB81" s="5"/>
      <c r="AC81" s="5"/>
      <c r="AD81" s="5"/>
      <c r="AE81" s="5"/>
      <c r="AG81" s="5"/>
      <c r="AH81" s="5"/>
      <c r="AI81" s="5"/>
      <c r="AJ81" s="5"/>
      <c r="AK81" s="35"/>
      <c r="AL81" s="5"/>
      <c r="AM81" s="5"/>
      <c r="AN81" s="5"/>
      <c r="AO81" s="36"/>
      <c r="AP81" s="5"/>
      <c r="AQ81" s="5"/>
      <c r="AR81" s="5"/>
      <c r="AS81" s="35"/>
      <c r="AT81" s="5"/>
      <c r="AU81" s="5"/>
      <c r="AV81" s="5"/>
      <c r="AW81" s="5"/>
      <c r="AX81" s="35"/>
      <c r="AY81" s="5"/>
      <c r="AZ81" s="5"/>
      <c r="BA81" s="5"/>
      <c r="BB81" s="35"/>
      <c r="BC81" s="5"/>
      <c r="BD81" s="5"/>
      <c r="BE81" s="5"/>
      <c r="BF81" s="5"/>
      <c r="BG81" s="9">
        <f t="shared" si="9"/>
        <v>0</v>
      </c>
    </row>
    <row r="82" spans="1:59" x14ac:dyDescent="0.2">
      <c r="A82" s="3" t="str">
        <f>ACCIONES!$M$10</f>
        <v>Dia especial de botiga</v>
      </c>
      <c r="B82" s="4"/>
      <c r="C82" s="4"/>
      <c r="D82" s="4"/>
      <c r="F82" s="5"/>
      <c r="G82" s="5"/>
      <c r="H82" s="5"/>
      <c r="I82" s="5"/>
      <c r="J82" s="5"/>
      <c r="K82" s="35">
        <v>1</v>
      </c>
      <c r="L82" s="5"/>
      <c r="M82" s="5"/>
      <c r="N82" s="35"/>
      <c r="O82" s="5"/>
      <c r="P82" s="5"/>
      <c r="Q82" s="5"/>
      <c r="R82" s="35"/>
      <c r="S82" s="5"/>
      <c r="T82" s="5"/>
      <c r="U82" s="5"/>
      <c r="V82" s="35"/>
      <c r="W82" s="5"/>
      <c r="X82" s="5"/>
      <c r="Y82" s="5"/>
      <c r="Z82" s="5"/>
      <c r="AA82" s="35"/>
      <c r="AB82" s="5"/>
      <c r="AC82" s="5"/>
      <c r="AD82" s="5"/>
      <c r="AE82" s="5"/>
      <c r="AG82" s="5"/>
      <c r="AH82" s="5"/>
      <c r="AI82" s="5"/>
      <c r="AJ82" s="5"/>
      <c r="AK82" s="35"/>
      <c r="AL82" s="5"/>
      <c r="AM82" s="5"/>
      <c r="AN82" s="5"/>
      <c r="AO82" s="36"/>
      <c r="AP82" s="5"/>
      <c r="AQ82" s="5"/>
      <c r="AR82" s="5"/>
      <c r="AS82" s="35"/>
      <c r="AT82" s="5"/>
      <c r="AU82" s="5"/>
      <c r="AV82" s="5"/>
      <c r="AW82" s="5"/>
      <c r="AX82" s="35"/>
      <c r="AY82" s="5"/>
      <c r="AZ82" s="5"/>
      <c r="BA82" s="5"/>
      <c r="BB82" s="35"/>
      <c r="BC82" s="5"/>
      <c r="BD82" s="5"/>
      <c r="BE82" s="5"/>
      <c r="BF82" s="5"/>
      <c r="BG82" s="9">
        <f t="shared" si="9"/>
        <v>1</v>
      </c>
    </row>
    <row r="83" spans="1:59" x14ac:dyDescent="0.2">
      <c r="A83" s="3" t="str">
        <f>ACCIONES!$M$11</f>
        <v>Sorteig a botiga de Preu/Article</v>
      </c>
      <c r="B83" s="4"/>
      <c r="C83" s="4"/>
      <c r="D83" s="4"/>
      <c r="F83" s="5"/>
      <c r="G83" s="5"/>
      <c r="H83" s="5"/>
      <c r="I83" s="5"/>
      <c r="J83" s="35"/>
      <c r="K83" s="5"/>
      <c r="L83" s="5"/>
      <c r="M83" s="5"/>
      <c r="N83" s="35"/>
      <c r="O83" s="5"/>
      <c r="P83" s="5"/>
      <c r="Q83" s="5"/>
      <c r="R83" s="35"/>
      <c r="S83" s="5"/>
      <c r="T83" s="5"/>
      <c r="U83" s="5"/>
      <c r="V83" s="35"/>
      <c r="W83" s="5"/>
      <c r="X83" s="5"/>
      <c r="Y83" s="5"/>
      <c r="Z83" s="5"/>
      <c r="AA83" s="35"/>
      <c r="AB83" s="5"/>
      <c r="AC83" s="5"/>
      <c r="AD83" s="5"/>
      <c r="AE83" s="5"/>
      <c r="AG83" s="5"/>
      <c r="AH83" s="5"/>
      <c r="AI83" s="5"/>
      <c r="AJ83" s="5"/>
      <c r="AK83" s="35"/>
      <c r="AL83" s="5"/>
      <c r="AM83" s="5"/>
      <c r="AN83" s="5"/>
      <c r="AO83" s="36"/>
      <c r="AP83" s="5"/>
      <c r="AQ83" s="5"/>
      <c r="AR83" s="5"/>
      <c r="AS83" s="35"/>
      <c r="AT83" s="5"/>
      <c r="AU83" s="5"/>
      <c r="AV83" s="5"/>
      <c r="AW83" s="5"/>
      <c r="AX83" s="35"/>
      <c r="AY83" s="5"/>
      <c r="AZ83" s="5"/>
      <c r="BA83" s="5"/>
      <c r="BB83" s="35"/>
      <c r="BC83" s="5"/>
      <c r="BD83" s="5"/>
      <c r="BE83" s="5"/>
      <c r="BF83" s="5"/>
      <c r="BG83" s="9">
        <f t="shared" si="9"/>
        <v>0</v>
      </c>
    </row>
    <row r="84" spans="1:59" x14ac:dyDescent="0.2">
      <c r="A84" s="3" t="str">
        <f>ACCIONES!$M$12</f>
        <v>Obsequi de roba fins a fi d'existències</v>
      </c>
      <c r="B84" s="4"/>
      <c r="C84" s="4"/>
      <c r="D84" s="4"/>
      <c r="F84" s="5"/>
      <c r="G84" s="5"/>
      <c r="H84" s="5"/>
      <c r="I84" s="5"/>
      <c r="J84" s="35"/>
      <c r="K84" s="5"/>
      <c r="L84" s="5"/>
      <c r="M84" s="5"/>
      <c r="N84" s="35"/>
      <c r="O84" s="5"/>
      <c r="P84" s="5"/>
      <c r="Q84" s="5"/>
      <c r="R84" s="35"/>
      <c r="S84" s="5"/>
      <c r="T84" s="5"/>
      <c r="U84" s="5"/>
      <c r="V84" s="35"/>
      <c r="W84" s="5"/>
      <c r="X84" s="5"/>
      <c r="Y84" s="5"/>
      <c r="Z84" s="5"/>
      <c r="AA84" s="35"/>
      <c r="AB84" s="5"/>
      <c r="AC84" s="5"/>
      <c r="AD84" s="5"/>
      <c r="AE84" s="5"/>
      <c r="AG84" s="5"/>
      <c r="AH84" s="5"/>
      <c r="AI84" s="5"/>
      <c r="AJ84" s="5"/>
      <c r="AK84" s="35"/>
      <c r="AL84" s="5"/>
      <c r="AM84" s="5"/>
      <c r="AN84" s="5"/>
      <c r="AO84" s="36"/>
      <c r="AP84" s="5"/>
      <c r="AQ84" s="5"/>
      <c r="AR84" s="5"/>
      <c r="AS84" s="35"/>
      <c r="AT84" s="5"/>
      <c r="AU84" s="5"/>
      <c r="AV84" s="5"/>
      <c r="AW84" s="5"/>
      <c r="AX84" s="35"/>
      <c r="AY84" s="5"/>
      <c r="AZ84" s="5"/>
      <c r="BA84" s="5"/>
      <c r="BB84" s="35"/>
      <c r="BC84" s="5"/>
      <c r="BD84" s="5"/>
      <c r="BE84" s="5"/>
      <c r="BF84" s="5"/>
      <c r="BG84" s="9">
        <f t="shared" ref="BG84" si="10">COUNTIF(F84:BF84, 1)</f>
        <v>0</v>
      </c>
    </row>
    <row r="87" spans="1:59" ht="8" customHeight="1" x14ac:dyDescent="0.2"/>
    <row r="88" spans="1:59" x14ac:dyDescent="0.2">
      <c r="A88" s="1" t="s">
        <v>84</v>
      </c>
      <c r="B88" s="95" t="s">
        <v>4</v>
      </c>
      <c r="C88" s="95"/>
    </row>
    <row r="89" spans="1:59" x14ac:dyDescent="0.2">
      <c r="A89" s="1" t="s">
        <v>103</v>
      </c>
      <c r="B89" s="96" t="s">
        <v>39</v>
      </c>
      <c r="C89" s="96"/>
      <c r="F89" s="93" t="s">
        <v>104</v>
      </c>
      <c r="G89" s="93"/>
      <c r="H89" s="93"/>
      <c r="I89" s="93"/>
      <c r="J89" s="94"/>
      <c r="K89" s="92" t="s">
        <v>105</v>
      </c>
      <c r="L89" s="93"/>
      <c r="M89" s="93"/>
      <c r="N89" s="94"/>
      <c r="O89" s="92" t="s">
        <v>106</v>
      </c>
      <c r="P89" s="93"/>
      <c r="Q89" s="93"/>
      <c r="R89" s="94"/>
      <c r="S89" s="92" t="s">
        <v>89</v>
      </c>
      <c r="T89" s="93"/>
      <c r="U89" s="93"/>
      <c r="V89" s="94"/>
      <c r="W89" s="92" t="s">
        <v>107</v>
      </c>
      <c r="X89" s="93"/>
      <c r="Y89" s="93"/>
      <c r="Z89" s="93"/>
      <c r="AA89" s="94"/>
      <c r="AB89" s="92" t="s">
        <v>108</v>
      </c>
      <c r="AC89" s="93"/>
      <c r="AD89" s="93"/>
      <c r="AE89" s="93"/>
      <c r="AG89" s="93" t="s">
        <v>109</v>
      </c>
      <c r="AH89" s="93"/>
      <c r="AI89" s="93"/>
      <c r="AJ89" s="93"/>
      <c r="AK89" s="94"/>
      <c r="AL89" s="92" t="s">
        <v>110</v>
      </c>
      <c r="AM89" s="93"/>
      <c r="AN89" s="93"/>
      <c r="AO89" s="93"/>
      <c r="AP89" s="92" t="s">
        <v>111</v>
      </c>
      <c r="AQ89" s="93"/>
      <c r="AR89" s="93"/>
      <c r="AS89" s="94"/>
      <c r="AT89" s="92" t="s">
        <v>95</v>
      </c>
      <c r="AU89" s="93"/>
      <c r="AV89" s="93"/>
      <c r="AW89" s="93"/>
      <c r="AX89" s="94"/>
      <c r="AY89" s="92" t="s">
        <v>112</v>
      </c>
      <c r="AZ89" s="93"/>
      <c r="BA89" s="93"/>
      <c r="BB89" s="94"/>
      <c r="BC89" s="92" t="s">
        <v>113</v>
      </c>
      <c r="BD89" s="93"/>
      <c r="BE89" s="93"/>
      <c r="BF89" s="93"/>
    </row>
    <row r="90" spans="1:59" ht="8" customHeight="1" x14ac:dyDescent="0.2">
      <c r="F90" s="93"/>
      <c r="G90" s="93"/>
      <c r="H90" s="93"/>
      <c r="I90" s="93"/>
      <c r="J90" s="94"/>
      <c r="K90" s="92"/>
      <c r="L90" s="93"/>
      <c r="M90" s="93"/>
      <c r="N90" s="94"/>
      <c r="O90" s="92"/>
      <c r="P90" s="93"/>
      <c r="Q90" s="93"/>
      <c r="R90" s="94"/>
      <c r="S90" s="92"/>
      <c r="T90" s="93"/>
      <c r="U90" s="93"/>
      <c r="V90" s="94"/>
      <c r="W90" s="92"/>
      <c r="X90" s="93"/>
      <c r="Y90" s="93"/>
      <c r="Z90" s="93"/>
      <c r="AA90" s="94"/>
      <c r="AB90" s="92"/>
      <c r="AC90" s="93"/>
      <c r="AD90" s="93"/>
      <c r="AE90" s="93"/>
      <c r="AG90" s="93"/>
      <c r="AH90" s="93"/>
      <c r="AI90" s="93"/>
      <c r="AJ90" s="93"/>
      <c r="AK90" s="94"/>
      <c r="AL90" s="92"/>
      <c r="AM90" s="93"/>
      <c r="AN90" s="93"/>
      <c r="AO90" s="93"/>
      <c r="AP90" s="92"/>
      <c r="AQ90" s="93"/>
      <c r="AR90" s="93"/>
      <c r="AS90" s="94"/>
      <c r="AT90" s="92"/>
      <c r="AU90" s="93"/>
      <c r="AV90" s="93"/>
      <c r="AW90" s="93"/>
      <c r="AX90" s="94"/>
      <c r="AY90" s="92"/>
      <c r="AZ90" s="93"/>
      <c r="BA90" s="93"/>
      <c r="BB90" s="94"/>
      <c r="BC90" s="92"/>
      <c r="BD90" s="93"/>
      <c r="BE90" s="93"/>
      <c r="BF90" s="93"/>
    </row>
    <row r="91" spans="1:59" x14ac:dyDescent="0.2">
      <c r="A91" s="91" t="s">
        <v>114</v>
      </c>
      <c r="B91" s="91"/>
      <c r="C91" s="91"/>
      <c r="D91" s="91"/>
      <c r="F91" s="20" t="s">
        <v>98</v>
      </c>
      <c r="G91" s="6" t="s">
        <v>99</v>
      </c>
      <c r="H91" s="20" t="s">
        <v>100</v>
      </c>
      <c r="I91" s="6" t="s">
        <v>101</v>
      </c>
      <c r="J91" s="21" t="s">
        <v>102</v>
      </c>
      <c r="K91" s="6" t="s">
        <v>98</v>
      </c>
      <c r="L91" s="20" t="s">
        <v>99</v>
      </c>
      <c r="M91" s="6" t="s">
        <v>100</v>
      </c>
      <c r="N91" s="22" t="s">
        <v>101</v>
      </c>
      <c r="O91" s="6" t="s">
        <v>98</v>
      </c>
      <c r="P91" s="20" t="s">
        <v>99</v>
      </c>
      <c r="Q91" s="6" t="s">
        <v>100</v>
      </c>
      <c r="R91" s="22" t="s">
        <v>101</v>
      </c>
      <c r="S91" s="6" t="s">
        <v>98</v>
      </c>
      <c r="T91" s="20" t="s">
        <v>99</v>
      </c>
      <c r="U91" s="6" t="s">
        <v>100</v>
      </c>
      <c r="V91" s="22" t="s">
        <v>101</v>
      </c>
      <c r="W91" s="6" t="s">
        <v>98</v>
      </c>
      <c r="X91" s="20" t="s">
        <v>99</v>
      </c>
      <c r="Y91" s="6" t="s">
        <v>100</v>
      </c>
      <c r="Z91" s="20" t="s">
        <v>101</v>
      </c>
      <c r="AA91" s="7" t="s">
        <v>102</v>
      </c>
      <c r="AB91" s="20" t="s">
        <v>98</v>
      </c>
      <c r="AC91" s="6" t="s">
        <v>99</v>
      </c>
      <c r="AD91" s="20" t="s">
        <v>100</v>
      </c>
      <c r="AE91" s="6" t="s">
        <v>101</v>
      </c>
      <c r="AG91" s="20" t="s">
        <v>98</v>
      </c>
      <c r="AH91" s="6" t="s">
        <v>99</v>
      </c>
      <c r="AI91" s="20" t="s">
        <v>100</v>
      </c>
      <c r="AJ91" s="7" t="s">
        <v>101</v>
      </c>
      <c r="AK91" s="22" t="s">
        <v>102</v>
      </c>
      <c r="AL91" s="43" t="s">
        <v>98</v>
      </c>
      <c r="AM91" s="20" t="s">
        <v>99</v>
      </c>
      <c r="AN91" s="43" t="s">
        <v>100</v>
      </c>
      <c r="AO91" s="22" t="s">
        <v>101</v>
      </c>
      <c r="AP91" s="6" t="s">
        <v>98</v>
      </c>
      <c r="AQ91" s="20" t="s">
        <v>99</v>
      </c>
      <c r="AR91" s="6" t="s">
        <v>100</v>
      </c>
      <c r="AS91" s="22" t="s">
        <v>101</v>
      </c>
      <c r="AT91" s="6" t="s">
        <v>98</v>
      </c>
      <c r="AU91" s="20" t="s">
        <v>99</v>
      </c>
      <c r="AV91" s="6" t="s">
        <v>100</v>
      </c>
      <c r="AW91" s="20" t="s">
        <v>101</v>
      </c>
      <c r="AX91" s="7" t="s">
        <v>102</v>
      </c>
      <c r="AY91" s="20" t="s">
        <v>98</v>
      </c>
      <c r="AZ91" s="6" t="s">
        <v>99</v>
      </c>
      <c r="BA91" s="20" t="s">
        <v>100</v>
      </c>
      <c r="BB91" s="7" t="s">
        <v>101</v>
      </c>
      <c r="BC91" s="20" t="s">
        <v>98</v>
      </c>
      <c r="BD91" s="6" t="s">
        <v>99</v>
      </c>
      <c r="BE91" s="20" t="s">
        <v>100</v>
      </c>
      <c r="BF91" s="6" t="s">
        <v>101</v>
      </c>
    </row>
    <row r="92" spans="1:59" x14ac:dyDescent="0.2">
      <c r="A92" s="3" t="str">
        <f>ACCIONES!$M$3</f>
        <v>Regal de Fuet a les 20 primeres compres de 20€</v>
      </c>
      <c r="B92" s="3"/>
      <c r="C92" s="3"/>
      <c r="D92" s="3"/>
      <c r="F92" s="5"/>
      <c r="G92" s="5"/>
      <c r="H92" s="5"/>
      <c r="I92" s="5"/>
      <c r="J92" s="34"/>
      <c r="K92" s="5"/>
      <c r="L92" s="5"/>
      <c r="M92" s="5"/>
      <c r="N92" s="36"/>
      <c r="O92" s="36"/>
      <c r="P92" s="5">
        <v>1</v>
      </c>
      <c r="Q92" s="5">
        <v>1</v>
      </c>
      <c r="R92" s="5"/>
      <c r="S92" s="5"/>
      <c r="T92" s="5"/>
      <c r="U92" s="5"/>
      <c r="V92" s="36"/>
      <c r="W92" s="5"/>
      <c r="X92" s="5"/>
      <c r="Y92" s="5"/>
      <c r="Z92" s="5"/>
      <c r="AA92" s="36"/>
      <c r="AB92" s="5"/>
      <c r="AC92" s="5"/>
      <c r="AD92" s="5"/>
      <c r="AE92" s="5"/>
      <c r="AG92" s="5"/>
      <c r="AH92" s="5"/>
      <c r="AI92" s="5"/>
      <c r="AJ92" s="5"/>
      <c r="AK92" s="36"/>
      <c r="AL92" s="5"/>
      <c r="AM92" s="5"/>
      <c r="AN92" s="5"/>
      <c r="AO92" s="5"/>
      <c r="AP92" s="5"/>
      <c r="AQ92" s="5"/>
      <c r="AR92" s="5"/>
      <c r="AS92" s="36"/>
      <c r="AT92" s="5"/>
      <c r="AU92" s="5"/>
      <c r="AV92" s="5"/>
      <c r="AW92" s="5"/>
      <c r="AX92" s="36"/>
      <c r="AY92" s="5"/>
      <c r="AZ92" s="5"/>
      <c r="BA92" s="5"/>
      <c r="BB92" s="36"/>
      <c r="BC92" s="5"/>
      <c r="BD92" s="5"/>
      <c r="BE92" s="5"/>
      <c r="BF92" s="5"/>
      <c r="BG92" s="9">
        <f>COUNTIF(F92:BF92, 1)</f>
        <v>2</v>
      </c>
    </row>
    <row r="93" spans="1:59" x14ac:dyDescent="0.2">
      <c r="A93" s="3" t="str">
        <f>ACCIONES!$M$4</f>
        <v>Regal de PRIMAVERA: samarreta per compra de 100€</v>
      </c>
      <c r="B93" s="4"/>
      <c r="C93" s="4"/>
      <c r="D93" s="4"/>
      <c r="F93" s="5"/>
      <c r="G93" s="5"/>
      <c r="H93" s="5"/>
      <c r="I93" s="5"/>
      <c r="J93" s="35"/>
      <c r="K93" s="5"/>
      <c r="L93" s="5"/>
      <c r="M93" s="5"/>
      <c r="N93" s="35"/>
      <c r="O93" s="5"/>
      <c r="P93" s="5"/>
      <c r="Q93" s="5"/>
      <c r="R93" s="35"/>
      <c r="S93" s="5"/>
      <c r="T93" s="5"/>
      <c r="U93" s="5">
        <v>1</v>
      </c>
      <c r="V93" s="5">
        <v>1</v>
      </c>
      <c r="W93" s="35"/>
      <c r="X93" s="5"/>
      <c r="Y93" s="5"/>
      <c r="Z93" s="5"/>
      <c r="AA93" s="35"/>
      <c r="AB93" s="5"/>
      <c r="AC93" s="5"/>
      <c r="AD93" s="5"/>
      <c r="AE93" s="5"/>
      <c r="AG93" s="5"/>
      <c r="AH93" s="5"/>
      <c r="AI93" s="5"/>
      <c r="AJ93" s="5"/>
      <c r="AK93" s="35"/>
      <c r="AL93" s="5"/>
      <c r="AM93" s="5"/>
      <c r="AN93" s="5"/>
      <c r="AO93" s="36"/>
      <c r="AP93" s="5"/>
      <c r="AQ93" s="5"/>
      <c r="AR93" s="5"/>
      <c r="AS93" s="35"/>
      <c r="AT93" s="5"/>
      <c r="AU93" s="5"/>
      <c r="AV93" s="5"/>
      <c r="AW93" s="5"/>
      <c r="AX93" s="35"/>
      <c r="AY93" s="5"/>
      <c r="AZ93" s="5"/>
      <c r="BA93" s="5"/>
      <c r="BB93" s="35"/>
      <c r="BC93" s="5"/>
      <c r="BD93" s="5"/>
      <c r="BE93" s="5"/>
      <c r="BF93" s="5"/>
      <c r="BG93" s="9">
        <f t="shared" ref="BG93:BG100" si="11">COUNTIF(F93:BF93, 1)</f>
        <v>2</v>
      </c>
    </row>
    <row r="94" spans="1:59" x14ac:dyDescent="0.2">
      <c r="A94" s="3" t="str">
        <f>ACCIONES!$M$5</f>
        <v>Regal d'ESTIU: 3 opcions a escollir per compra de 50€</v>
      </c>
      <c r="B94" s="4"/>
      <c r="C94" s="4"/>
      <c r="D94" s="4"/>
      <c r="F94" s="5"/>
      <c r="G94" s="5"/>
      <c r="H94" s="5"/>
      <c r="I94" s="5"/>
      <c r="J94" s="35"/>
      <c r="K94" s="5"/>
      <c r="L94" s="5"/>
      <c r="M94" s="5"/>
      <c r="N94" s="35"/>
      <c r="O94" s="5"/>
      <c r="P94" s="5"/>
      <c r="Q94" s="5"/>
      <c r="R94" s="35"/>
      <c r="S94" s="5"/>
      <c r="T94" s="5"/>
      <c r="U94" s="5"/>
      <c r="V94" s="5"/>
      <c r="W94" s="5"/>
      <c r="X94" s="5"/>
      <c r="Y94" s="5"/>
      <c r="Z94" s="5"/>
      <c r="AA94" s="35"/>
      <c r="AB94" s="5">
        <v>1</v>
      </c>
      <c r="AC94" s="5">
        <v>1</v>
      </c>
      <c r="AD94" s="5">
        <v>1</v>
      </c>
      <c r="AE94" s="5"/>
      <c r="AG94" s="5"/>
      <c r="AH94" s="5"/>
      <c r="AI94" s="5"/>
      <c r="AJ94" s="5"/>
      <c r="AK94" s="35"/>
      <c r="AL94" s="5"/>
      <c r="AM94" s="5"/>
      <c r="AN94" s="5"/>
      <c r="AO94" s="36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35"/>
      <c r="BC94" s="5"/>
      <c r="BD94" s="5"/>
      <c r="BE94" s="5"/>
      <c r="BF94" s="5"/>
      <c r="BG94" s="9">
        <f t="shared" si="11"/>
        <v>3</v>
      </c>
    </row>
    <row r="95" spans="1:59" x14ac:dyDescent="0.2">
      <c r="A95" s="3" t="str">
        <f>ACCIONES!$M$6</f>
        <v>Regal de TARDOR: roba per compra de 100€</v>
      </c>
      <c r="B95" s="4"/>
      <c r="C95" s="4"/>
      <c r="D95" s="4"/>
      <c r="F95" s="5"/>
      <c r="G95" s="5"/>
      <c r="H95" s="5"/>
      <c r="I95" s="5"/>
      <c r="J95" s="35"/>
      <c r="K95" s="5"/>
      <c r="L95" s="5"/>
      <c r="M95" s="5"/>
      <c r="N95" s="35"/>
      <c r="O95" s="5"/>
      <c r="P95" s="5"/>
      <c r="Q95" s="5"/>
      <c r="R95" s="35"/>
      <c r="S95" s="5"/>
      <c r="T95" s="5"/>
      <c r="U95" s="5"/>
      <c r="V95" s="35"/>
      <c r="W95" s="5"/>
      <c r="X95" s="5"/>
      <c r="Y95" s="5"/>
      <c r="Z95" s="5"/>
      <c r="AA95" s="35"/>
      <c r="AB95" s="5"/>
      <c r="AC95" s="5"/>
      <c r="AD95" s="5"/>
      <c r="AE95" s="5"/>
      <c r="AG95" s="35"/>
      <c r="AH95" s="5"/>
      <c r="AI95" s="5"/>
      <c r="AJ95" s="5"/>
      <c r="AK95" s="35"/>
      <c r="AL95" s="5"/>
      <c r="AM95" s="5"/>
      <c r="AN95" s="5"/>
      <c r="AO95" s="36"/>
      <c r="AP95" s="5"/>
      <c r="AQ95" s="5"/>
      <c r="AR95" s="5"/>
      <c r="AS95" s="5"/>
      <c r="AT95" s="5">
        <v>1</v>
      </c>
      <c r="AU95" s="35">
        <v>1</v>
      </c>
      <c r="AV95" s="5">
        <v>1</v>
      </c>
      <c r="AW95" s="5">
        <v>1</v>
      </c>
      <c r="AX95" s="5">
        <v>1</v>
      </c>
      <c r="AY95" s="5"/>
      <c r="AZ95" s="5"/>
      <c r="BA95" s="5"/>
      <c r="BB95" s="35"/>
      <c r="BC95" s="5"/>
      <c r="BD95" s="5"/>
      <c r="BE95" s="5"/>
      <c r="BF95" s="5"/>
      <c r="BG95" s="9">
        <f t="shared" si="11"/>
        <v>5</v>
      </c>
    </row>
    <row r="96" spans="1:59" x14ac:dyDescent="0.2">
      <c r="A96" s="3" t="str">
        <f>ACCIONES!$M$7</f>
        <v>Dinar tècnic de formació</v>
      </c>
      <c r="B96" s="4"/>
      <c r="C96" s="4"/>
      <c r="D96" s="4"/>
      <c r="F96" s="5"/>
      <c r="G96" s="5"/>
      <c r="H96" s="5"/>
      <c r="I96" s="5"/>
      <c r="J96" s="35"/>
      <c r="K96" s="5"/>
      <c r="L96" s="5"/>
      <c r="M96" s="5"/>
      <c r="N96" s="35"/>
      <c r="O96" s="5"/>
      <c r="P96" s="5"/>
      <c r="Q96" s="5"/>
      <c r="R96" s="35"/>
      <c r="S96" s="5"/>
      <c r="T96" s="5"/>
      <c r="U96" s="5"/>
      <c r="V96" s="35"/>
      <c r="W96" s="5"/>
      <c r="X96" s="5"/>
      <c r="Y96" s="5"/>
      <c r="Z96" s="5"/>
      <c r="AA96" s="35"/>
      <c r="AB96" s="5"/>
      <c r="AC96" s="5"/>
      <c r="AD96" s="5"/>
      <c r="AE96" s="5"/>
      <c r="AG96" s="5"/>
      <c r="AH96" s="5"/>
      <c r="AI96" s="5"/>
      <c r="AJ96" s="5"/>
      <c r="AK96" s="35"/>
      <c r="AL96" s="5"/>
      <c r="AM96" s="5"/>
      <c r="AN96" s="5"/>
      <c r="AO96" s="36"/>
      <c r="AP96" s="5"/>
      <c r="AQ96" s="5"/>
      <c r="AR96" s="5"/>
      <c r="AS96" s="35"/>
      <c r="AT96" s="5"/>
      <c r="AU96" s="5"/>
      <c r="AV96" s="5"/>
      <c r="AW96" s="5"/>
      <c r="AX96" s="35"/>
      <c r="AY96" s="5"/>
      <c r="AZ96" s="5"/>
      <c r="BA96" s="5"/>
      <c r="BB96" s="35"/>
      <c r="BC96" s="5"/>
      <c r="BD96" s="5"/>
      <c r="BE96" s="5"/>
      <c r="BF96" s="5"/>
      <c r="BG96" s="9">
        <f t="shared" si="11"/>
        <v>0</v>
      </c>
    </row>
    <row r="97" spans="1:59" x14ac:dyDescent="0.2">
      <c r="A97" s="3" t="str">
        <f>ACCIONES!$M$8</f>
        <v>Jornada de producte en botiga amb dinar</v>
      </c>
      <c r="B97" s="4"/>
      <c r="C97" s="4"/>
      <c r="D97" s="4"/>
      <c r="F97" s="5"/>
      <c r="G97" s="5"/>
      <c r="H97" s="5"/>
      <c r="I97" s="5"/>
      <c r="J97" s="35"/>
      <c r="K97" s="5"/>
      <c r="L97" s="5"/>
      <c r="M97" s="5"/>
      <c r="N97" s="35"/>
      <c r="O97" s="5"/>
      <c r="P97" s="5"/>
      <c r="Q97" s="5"/>
      <c r="R97" s="35"/>
      <c r="S97" s="5"/>
      <c r="T97" s="5"/>
      <c r="U97" s="5"/>
      <c r="V97" s="35"/>
      <c r="W97" s="5"/>
      <c r="X97" s="5"/>
      <c r="Y97" s="5"/>
      <c r="Z97" s="5"/>
      <c r="AA97" s="35"/>
      <c r="AB97" s="5"/>
      <c r="AC97" s="5"/>
      <c r="AD97" s="5"/>
      <c r="AE97" s="5"/>
      <c r="AG97" s="5"/>
      <c r="AH97" s="5"/>
      <c r="AI97" s="5"/>
      <c r="AJ97" s="5"/>
      <c r="AK97" s="35"/>
      <c r="AL97" s="5"/>
      <c r="AM97" s="5"/>
      <c r="AN97" s="5"/>
      <c r="AO97" s="36"/>
      <c r="AP97" s="5"/>
      <c r="AQ97" s="5"/>
      <c r="AR97" s="5"/>
      <c r="AS97" s="35"/>
      <c r="AT97" s="5"/>
      <c r="AU97" s="5"/>
      <c r="AV97" s="5"/>
      <c r="AW97" s="5"/>
      <c r="AX97" s="35"/>
      <c r="AY97" s="5"/>
      <c r="AZ97" s="5"/>
      <c r="BA97" s="5"/>
      <c r="BB97" s="35"/>
      <c r="BC97" s="5"/>
      <c r="BD97" s="5"/>
      <c r="BE97" s="5"/>
      <c r="BF97" s="5"/>
      <c r="BG97" s="9">
        <f t="shared" si="11"/>
        <v>0</v>
      </c>
    </row>
    <row r="98" spans="1:59" x14ac:dyDescent="0.2">
      <c r="A98" s="3" t="str">
        <f>ACCIONES!$M$9</f>
        <v>Esmorzar en el punt de venda</v>
      </c>
      <c r="B98" s="4"/>
      <c r="C98" s="4"/>
      <c r="D98" s="4"/>
      <c r="F98" s="5"/>
      <c r="G98" s="5"/>
      <c r="H98" s="5"/>
      <c r="I98" s="5"/>
      <c r="J98" s="35"/>
      <c r="K98" s="5"/>
      <c r="L98" s="5"/>
      <c r="M98" s="5"/>
      <c r="N98" s="35"/>
      <c r="O98" s="5"/>
      <c r="P98" s="5"/>
      <c r="Q98" s="5"/>
      <c r="R98" s="35"/>
      <c r="S98" s="5"/>
      <c r="T98" s="5"/>
      <c r="U98" s="5"/>
      <c r="V98" s="35"/>
      <c r="W98" s="5"/>
      <c r="X98" s="5"/>
      <c r="Y98" s="5"/>
      <c r="Z98" s="5"/>
      <c r="AA98" s="35"/>
      <c r="AB98" s="5"/>
      <c r="AC98" s="5"/>
      <c r="AD98" s="5"/>
      <c r="AE98" s="5"/>
      <c r="AG98" s="5"/>
      <c r="AH98" s="5"/>
      <c r="AI98" s="5"/>
      <c r="AJ98" s="5"/>
      <c r="AK98" s="35"/>
      <c r="AL98" s="5"/>
      <c r="AM98" s="5"/>
      <c r="AN98" s="5"/>
      <c r="AO98" s="36"/>
      <c r="AP98" s="5"/>
      <c r="AQ98" s="5"/>
      <c r="AR98" s="5"/>
      <c r="AS98" s="35"/>
      <c r="AT98" s="5"/>
      <c r="AU98" s="5"/>
      <c r="AV98" s="5"/>
      <c r="AW98" s="5"/>
      <c r="AX98" s="35"/>
      <c r="AY98" s="5"/>
      <c r="AZ98" s="5"/>
      <c r="BA98" s="5"/>
      <c r="BB98" s="35"/>
      <c r="BC98" s="5"/>
      <c r="BD98" s="5"/>
      <c r="BE98" s="5"/>
      <c r="BF98" s="5"/>
      <c r="BG98" s="9">
        <f t="shared" si="11"/>
        <v>0</v>
      </c>
    </row>
    <row r="99" spans="1:59" x14ac:dyDescent="0.2">
      <c r="A99" s="3" t="str">
        <f>ACCIONES!$M$10</f>
        <v>Dia especial de botiga</v>
      </c>
      <c r="B99" s="4"/>
      <c r="C99" s="4"/>
      <c r="D99" s="4"/>
      <c r="F99" s="5"/>
      <c r="G99" s="5"/>
      <c r="H99" s="5"/>
      <c r="I99" s="5"/>
      <c r="J99" s="5"/>
      <c r="K99" s="35">
        <v>1</v>
      </c>
      <c r="L99" s="5"/>
      <c r="M99" s="5"/>
      <c r="N99" s="35"/>
      <c r="O99" s="5"/>
      <c r="P99" s="5"/>
      <c r="Q99" s="5"/>
      <c r="R99" s="35"/>
      <c r="S99" s="5"/>
      <c r="T99" s="5"/>
      <c r="U99" s="5"/>
      <c r="V99" s="35"/>
      <c r="W99" s="5"/>
      <c r="X99" s="5"/>
      <c r="Y99" s="5"/>
      <c r="Z99" s="5"/>
      <c r="AA99" s="35"/>
      <c r="AB99" s="5"/>
      <c r="AC99" s="5"/>
      <c r="AD99" s="5"/>
      <c r="AE99" s="5"/>
      <c r="AG99" s="5"/>
      <c r="AH99" s="5"/>
      <c r="AI99" s="5"/>
      <c r="AJ99" s="5"/>
      <c r="AK99" s="35"/>
      <c r="AL99" s="5"/>
      <c r="AM99" s="5"/>
      <c r="AN99" s="5"/>
      <c r="AO99" s="36"/>
      <c r="AP99" s="5"/>
      <c r="AQ99" s="5"/>
      <c r="AR99" s="5"/>
      <c r="AS99" s="35"/>
      <c r="AT99" s="5"/>
      <c r="AU99" s="5"/>
      <c r="AV99" s="5"/>
      <c r="AW99" s="5"/>
      <c r="AX99" s="35"/>
      <c r="AY99" s="5"/>
      <c r="AZ99" s="5"/>
      <c r="BA99" s="5"/>
      <c r="BB99" s="35"/>
      <c r="BC99" s="5"/>
      <c r="BD99" s="5"/>
      <c r="BE99" s="5"/>
      <c r="BF99" s="5"/>
      <c r="BG99" s="9">
        <f t="shared" si="11"/>
        <v>1</v>
      </c>
    </row>
    <row r="100" spans="1:59" x14ac:dyDescent="0.2">
      <c r="A100" s="3" t="str">
        <f>ACCIONES!$M$11</f>
        <v>Sorteig a botiga de Preu/Article</v>
      </c>
      <c r="B100" s="4"/>
      <c r="C100" s="4"/>
      <c r="D100" s="4"/>
      <c r="F100" s="5"/>
      <c r="G100" s="5"/>
      <c r="H100" s="5"/>
      <c r="I100" s="5"/>
      <c r="J100" s="35"/>
      <c r="K100" s="5"/>
      <c r="L100" s="5"/>
      <c r="M100" s="5"/>
      <c r="N100" s="35"/>
      <c r="O100" s="5"/>
      <c r="P100" s="5"/>
      <c r="Q100" s="5"/>
      <c r="R100" s="35"/>
      <c r="S100" s="5"/>
      <c r="T100" s="5"/>
      <c r="U100" s="5"/>
      <c r="V100" s="35"/>
      <c r="W100" s="5"/>
      <c r="X100" s="5"/>
      <c r="Y100" s="5"/>
      <c r="Z100" s="5"/>
      <c r="AA100" s="35"/>
      <c r="AB100" s="5"/>
      <c r="AC100" s="5"/>
      <c r="AD100" s="5"/>
      <c r="AE100" s="5"/>
      <c r="AG100" s="5"/>
      <c r="AH100" s="5"/>
      <c r="AI100" s="5"/>
      <c r="AJ100" s="5"/>
      <c r="AK100" s="35"/>
      <c r="AL100" s="5"/>
      <c r="AM100" s="5"/>
      <c r="AN100" s="5"/>
      <c r="AO100" s="36"/>
      <c r="AP100" s="5"/>
      <c r="AQ100" s="5"/>
      <c r="AR100" s="5"/>
      <c r="AS100" s="35"/>
      <c r="AT100" s="5"/>
      <c r="AU100" s="5"/>
      <c r="AV100" s="5"/>
      <c r="AW100" s="5"/>
      <c r="AX100" s="35"/>
      <c r="AY100" s="5"/>
      <c r="AZ100" s="5"/>
      <c r="BA100" s="5"/>
      <c r="BB100" s="35"/>
      <c r="BC100" s="5"/>
      <c r="BD100" s="5"/>
      <c r="BE100" s="5"/>
      <c r="BF100" s="5"/>
      <c r="BG100" s="9">
        <f t="shared" si="11"/>
        <v>0</v>
      </c>
    </row>
    <row r="101" spans="1:59" x14ac:dyDescent="0.2">
      <c r="A101" s="3" t="str">
        <f>ACCIONES!$M$12</f>
        <v>Obsequi de roba fins a fi d'existències</v>
      </c>
      <c r="B101" s="4"/>
      <c r="C101" s="4"/>
      <c r="D101" s="4"/>
      <c r="F101" s="5"/>
      <c r="G101" s="5"/>
      <c r="H101" s="5"/>
      <c r="I101" s="5"/>
      <c r="J101" s="35"/>
      <c r="K101" s="5"/>
      <c r="L101" s="5"/>
      <c r="M101" s="5"/>
      <c r="N101" s="35"/>
      <c r="O101" s="5"/>
      <c r="P101" s="5"/>
      <c r="Q101" s="5"/>
      <c r="R101" s="35"/>
      <c r="S101" s="5"/>
      <c r="T101" s="5"/>
      <c r="U101" s="5"/>
      <c r="V101" s="35"/>
      <c r="W101" s="5"/>
      <c r="X101" s="5"/>
      <c r="Y101" s="5"/>
      <c r="Z101" s="5"/>
      <c r="AA101" s="35"/>
      <c r="AB101" s="5"/>
      <c r="AC101" s="5"/>
      <c r="AD101" s="5"/>
      <c r="AE101" s="5"/>
      <c r="AG101" s="5"/>
      <c r="AH101" s="5"/>
      <c r="AI101" s="5"/>
      <c r="AJ101" s="5"/>
      <c r="AK101" s="35"/>
      <c r="AL101" s="5"/>
      <c r="AM101" s="5"/>
      <c r="AN101" s="5"/>
      <c r="AO101" s="36"/>
      <c r="AP101" s="5"/>
      <c r="AQ101" s="5"/>
      <c r="AR101" s="5"/>
      <c r="AS101" s="35"/>
      <c r="AT101" s="5"/>
      <c r="AU101" s="5"/>
      <c r="AV101" s="5"/>
      <c r="AW101" s="5"/>
      <c r="AX101" s="35"/>
      <c r="AY101" s="5"/>
      <c r="AZ101" s="5"/>
      <c r="BA101" s="5"/>
      <c r="BB101" s="35"/>
      <c r="BC101" s="5"/>
      <c r="BD101" s="5"/>
      <c r="BE101" s="5"/>
      <c r="BF101" s="5"/>
      <c r="BG101" s="9">
        <f t="shared" ref="BG101" si="12">COUNTIF(F101:BF101, 1)</f>
        <v>0</v>
      </c>
    </row>
    <row r="104" spans="1:59" ht="8" customHeight="1" x14ac:dyDescent="0.2"/>
    <row r="105" spans="1:59" x14ac:dyDescent="0.2">
      <c r="A105" s="1" t="s">
        <v>84</v>
      </c>
      <c r="B105" s="95" t="s">
        <v>4</v>
      </c>
      <c r="C105" s="95"/>
    </row>
    <row r="106" spans="1:59" x14ac:dyDescent="0.2">
      <c r="A106" s="1" t="s">
        <v>103</v>
      </c>
      <c r="B106" s="96" t="s">
        <v>43</v>
      </c>
      <c r="C106" s="96"/>
      <c r="F106" s="93" t="s">
        <v>104</v>
      </c>
      <c r="G106" s="93"/>
      <c r="H106" s="93"/>
      <c r="I106" s="93"/>
      <c r="J106" s="94"/>
      <c r="K106" s="92" t="s">
        <v>105</v>
      </c>
      <c r="L106" s="93"/>
      <c r="M106" s="93"/>
      <c r="N106" s="94"/>
      <c r="O106" s="92" t="s">
        <v>106</v>
      </c>
      <c r="P106" s="93"/>
      <c r="Q106" s="93"/>
      <c r="R106" s="94"/>
      <c r="S106" s="92" t="s">
        <v>89</v>
      </c>
      <c r="T106" s="93"/>
      <c r="U106" s="93"/>
      <c r="V106" s="94"/>
      <c r="W106" s="92" t="s">
        <v>107</v>
      </c>
      <c r="X106" s="93"/>
      <c r="Y106" s="93"/>
      <c r="Z106" s="93"/>
      <c r="AA106" s="94"/>
      <c r="AB106" s="92" t="s">
        <v>108</v>
      </c>
      <c r="AC106" s="93"/>
      <c r="AD106" s="93"/>
      <c r="AE106" s="93"/>
      <c r="AG106" s="93" t="s">
        <v>109</v>
      </c>
      <c r="AH106" s="93"/>
      <c r="AI106" s="93"/>
      <c r="AJ106" s="93"/>
      <c r="AK106" s="94"/>
      <c r="AL106" s="92" t="s">
        <v>110</v>
      </c>
      <c r="AM106" s="93"/>
      <c r="AN106" s="93"/>
      <c r="AO106" s="93"/>
      <c r="AP106" s="92" t="s">
        <v>111</v>
      </c>
      <c r="AQ106" s="93"/>
      <c r="AR106" s="93"/>
      <c r="AS106" s="94"/>
      <c r="AT106" s="92" t="s">
        <v>95</v>
      </c>
      <c r="AU106" s="93"/>
      <c r="AV106" s="93"/>
      <c r="AW106" s="93"/>
      <c r="AX106" s="94"/>
      <c r="AY106" s="92" t="s">
        <v>112</v>
      </c>
      <c r="AZ106" s="93"/>
      <c r="BA106" s="93"/>
      <c r="BB106" s="94"/>
      <c r="BC106" s="92" t="s">
        <v>113</v>
      </c>
      <c r="BD106" s="93"/>
      <c r="BE106" s="93"/>
      <c r="BF106" s="93"/>
    </row>
    <row r="107" spans="1:59" ht="8" customHeight="1" x14ac:dyDescent="0.2">
      <c r="F107" s="93"/>
      <c r="G107" s="93"/>
      <c r="H107" s="93"/>
      <c r="I107" s="93"/>
      <c r="J107" s="94"/>
      <c r="K107" s="92"/>
      <c r="L107" s="93"/>
      <c r="M107" s="93"/>
      <c r="N107" s="94"/>
      <c r="O107" s="92"/>
      <c r="P107" s="93"/>
      <c r="Q107" s="93"/>
      <c r="R107" s="94"/>
      <c r="S107" s="92"/>
      <c r="T107" s="93"/>
      <c r="U107" s="93"/>
      <c r="V107" s="94"/>
      <c r="W107" s="92"/>
      <c r="X107" s="93"/>
      <c r="Y107" s="93"/>
      <c r="Z107" s="93"/>
      <c r="AA107" s="94"/>
      <c r="AB107" s="92"/>
      <c r="AC107" s="93"/>
      <c r="AD107" s="93"/>
      <c r="AE107" s="93"/>
      <c r="AG107" s="93"/>
      <c r="AH107" s="93"/>
      <c r="AI107" s="93"/>
      <c r="AJ107" s="93"/>
      <c r="AK107" s="94"/>
      <c r="AL107" s="92"/>
      <c r="AM107" s="93"/>
      <c r="AN107" s="93"/>
      <c r="AO107" s="93"/>
      <c r="AP107" s="92"/>
      <c r="AQ107" s="93"/>
      <c r="AR107" s="93"/>
      <c r="AS107" s="94"/>
      <c r="AT107" s="92"/>
      <c r="AU107" s="93"/>
      <c r="AV107" s="93"/>
      <c r="AW107" s="93"/>
      <c r="AX107" s="94"/>
      <c r="AY107" s="92"/>
      <c r="AZ107" s="93"/>
      <c r="BA107" s="93"/>
      <c r="BB107" s="94"/>
      <c r="BC107" s="92"/>
      <c r="BD107" s="93"/>
      <c r="BE107" s="93"/>
      <c r="BF107" s="93"/>
    </row>
    <row r="108" spans="1:59" x14ac:dyDescent="0.2">
      <c r="A108" s="91" t="s">
        <v>114</v>
      </c>
      <c r="B108" s="91"/>
      <c r="C108" s="91"/>
      <c r="D108" s="91"/>
      <c r="F108" s="20" t="s">
        <v>98</v>
      </c>
      <c r="G108" s="6" t="s">
        <v>99</v>
      </c>
      <c r="H108" s="20" t="s">
        <v>100</v>
      </c>
      <c r="I108" s="6" t="s">
        <v>101</v>
      </c>
      <c r="J108" s="21" t="s">
        <v>102</v>
      </c>
      <c r="K108" s="6" t="s">
        <v>98</v>
      </c>
      <c r="L108" s="20" t="s">
        <v>99</v>
      </c>
      <c r="M108" s="6" t="s">
        <v>100</v>
      </c>
      <c r="N108" s="22" t="s">
        <v>101</v>
      </c>
      <c r="O108" s="6" t="s">
        <v>98</v>
      </c>
      <c r="P108" s="20" t="s">
        <v>99</v>
      </c>
      <c r="Q108" s="6" t="s">
        <v>100</v>
      </c>
      <c r="R108" s="22" t="s">
        <v>101</v>
      </c>
      <c r="S108" s="6" t="s">
        <v>98</v>
      </c>
      <c r="T108" s="20" t="s">
        <v>99</v>
      </c>
      <c r="U108" s="6" t="s">
        <v>100</v>
      </c>
      <c r="V108" s="22" t="s">
        <v>101</v>
      </c>
      <c r="W108" s="6" t="s">
        <v>98</v>
      </c>
      <c r="X108" s="20" t="s">
        <v>99</v>
      </c>
      <c r="Y108" s="6" t="s">
        <v>100</v>
      </c>
      <c r="Z108" s="20" t="s">
        <v>101</v>
      </c>
      <c r="AA108" s="7" t="s">
        <v>102</v>
      </c>
      <c r="AB108" s="20" t="s">
        <v>98</v>
      </c>
      <c r="AC108" s="6" t="s">
        <v>99</v>
      </c>
      <c r="AD108" s="20" t="s">
        <v>100</v>
      </c>
      <c r="AE108" s="6" t="s">
        <v>101</v>
      </c>
      <c r="AG108" s="20" t="s">
        <v>98</v>
      </c>
      <c r="AH108" s="6" t="s">
        <v>99</v>
      </c>
      <c r="AI108" s="20" t="s">
        <v>100</v>
      </c>
      <c r="AJ108" s="7" t="s">
        <v>101</v>
      </c>
      <c r="AK108" s="22" t="s">
        <v>102</v>
      </c>
      <c r="AL108" s="43" t="s">
        <v>98</v>
      </c>
      <c r="AM108" s="20" t="s">
        <v>99</v>
      </c>
      <c r="AN108" s="43" t="s">
        <v>100</v>
      </c>
      <c r="AO108" s="22" t="s">
        <v>101</v>
      </c>
      <c r="AP108" s="6" t="s">
        <v>98</v>
      </c>
      <c r="AQ108" s="20" t="s">
        <v>99</v>
      </c>
      <c r="AR108" s="6" t="s">
        <v>100</v>
      </c>
      <c r="AS108" s="22" t="s">
        <v>101</v>
      </c>
      <c r="AT108" s="6" t="s">
        <v>98</v>
      </c>
      <c r="AU108" s="20" t="s">
        <v>99</v>
      </c>
      <c r="AV108" s="6" t="s">
        <v>100</v>
      </c>
      <c r="AW108" s="20" t="s">
        <v>101</v>
      </c>
      <c r="AX108" s="7" t="s">
        <v>102</v>
      </c>
      <c r="AY108" s="20" t="s">
        <v>98</v>
      </c>
      <c r="AZ108" s="6" t="s">
        <v>99</v>
      </c>
      <c r="BA108" s="20" t="s">
        <v>100</v>
      </c>
      <c r="BB108" s="7" t="s">
        <v>101</v>
      </c>
      <c r="BC108" s="20" t="s">
        <v>98</v>
      </c>
      <c r="BD108" s="6" t="s">
        <v>99</v>
      </c>
      <c r="BE108" s="20" t="s">
        <v>100</v>
      </c>
      <c r="BF108" s="6" t="s">
        <v>101</v>
      </c>
    </row>
    <row r="109" spans="1:59" x14ac:dyDescent="0.2">
      <c r="A109" s="3" t="str">
        <f>ACCIONES!$M$3</f>
        <v>Regal de Fuet a les 20 primeres compres de 20€</v>
      </c>
      <c r="B109" s="3"/>
      <c r="C109" s="3"/>
      <c r="D109" s="3"/>
      <c r="F109" s="5"/>
      <c r="G109" s="5"/>
      <c r="H109" s="5"/>
      <c r="I109" s="5"/>
      <c r="J109" s="34"/>
      <c r="K109" s="5"/>
      <c r="L109" s="5"/>
      <c r="M109" s="5"/>
      <c r="N109" s="36"/>
      <c r="O109" s="36"/>
      <c r="P109" s="5">
        <v>1</v>
      </c>
      <c r="Q109" s="5">
        <v>1</v>
      </c>
      <c r="R109" s="5"/>
      <c r="S109" s="5"/>
      <c r="T109" s="5"/>
      <c r="U109" s="5"/>
      <c r="V109" s="36"/>
      <c r="W109" s="5"/>
      <c r="X109" s="5"/>
      <c r="Y109" s="5"/>
      <c r="Z109" s="5"/>
      <c r="AA109" s="36"/>
      <c r="AB109" s="5"/>
      <c r="AC109" s="5"/>
      <c r="AD109" s="5"/>
      <c r="AE109" s="5"/>
      <c r="AG109" s="5"/>
      <c r="AH109" s="5"/>
      <c r="AI109" s="5"/>
      <c r="AJ109" s="5"/>
      <c r="AK109" s="36"/>
      <c r="AL109" s="5"/>
      <c r="AM109" s="5"/>
      <c r="AN109" s="5"/>
      <c r="AO109" s="5"/>
      <c r="AP109" s="5"/>
      <c r="AQ109" s="5"/>
      <c r="AR109" s="5"/>
      <c r="AS109" s="36"/>
      <c r="AT109" s="5"/>
      <c r="AU109" s="5"/>
      <c r="AV109" s="5"/>
      <c r="AW109" s="5"/>
      <c r="AX109" s="36"/>
      <c r="AY109" s="5"/>
      <c r="AZ109" s="5"/>
      <c r="BA109" s="5"/>
      <c r="BB109" s="36"/>
      <c r="BC109" s="5"/>
      <c r="BD109" s="5"/>
      <c r="BE109" s="5"/>
      <c r="BF109" s="5"/>
      <c r="BG109" s="9">
        <f>COUNTIF(F109:BF109, 1)</f>
        <v>2</v>
      </c>
    </row>
    <row r="110" spans="1:59" x14ac:dyDescent="0.2">
      <c r="A110" s="3" t="str">
        <f>ACCIONES!$M$4</f>
        <v>Regal de PRIMAVERA: samarreta per compra de 100€</v>
      </c>
      <c r="B110" s="4"/>
      <c r="C110" s="4"/>
      <c r="D110" s="4"/>
      <c r="F110" s="5"/>
      <c r="G110" s="5"/>
      <c r="H110" s="5"/>
      <c r="I110" s="5"/>
      <c r="J110" s="35"/>
      <c r="K110" s="5"/>
      <c r="L110" s="5"/>
      <c r="M110" s="5"/>
      <c r="N110" s="35"/>
      <c r="O110" s="5"/>
      <c r="P110" s="5"/>
      <c r="Q110" s="5"/>
      <c r="R110" s="35"/>
      <c r="S110" s="5"/>
      <c r="T110" s="5"/>
      <c r="U110" s="5">
        <v>1</v>
      </c>
      <c r="V110" s="5">
        <v>1</v>
      </c>
      <c r="W110" s="35"/>
      <c r="X110" s="5"/>
      <c r="Y110" s="5"/>
      <c r="Z110" s="5"/>
      <c r="AA110" s="35"/>
      <c r="AB110" s="5"/>
      <c r="AC110" s="5"/>
      <c r="AD110" s="5"/>
      <c r="AE110" s="5"/>
      <c r="AG110" s="5"/>
      <c r="AH110" s="5"/>
      <c r="AI110" s="5"/>
      <c r="AJ110" s="5"/>
      <c r="AK110" s="35"/>
      <c r="AL110" s="5"/>
      <c r="AM110" s="5"/>
      <c r="AN110" s="5"/>
      <c r="AO110" s="36"/>
      <c r="AP110" s="5"/>
      <c r="AQ110" s="5"/>
      <c r="AR110" s="5"/>
      <c r="AS110" s="35"/>
      <c r="AT110" s="5"/>
      <c r="AU110" s="5"/>
      <c r="AV110" s="5"/>
      <c r="AW110" s="5"/>
      <c r="AX110" s="35"/>
      <c r="AY110" s="5"/>
      <c r="AZ110" s="5"/>
      <c r="BA110" s="5"/>
      <c r="BB110" s="35"/>
      <c r="BC110" s="5"/>
      <c r="BD110" s="5"/>
      <c r="BE110" s="5"/>
      <c r="BF110" s="5"/>
      <c r="BG110" s="9">
        <f t="shared" ref="BG110:BG117" si="13">COUNTIF(F110:BF110, 1)</f>
        <v>2</v>
      </c>
    </row>
    <row r="111" spans="1:59" x14ac:dyDescent="0.2">
      <c r="A111" s="3" t="str">
        <f>ACCIONES!$M$5</f>
        <v>Regal d'ESTIU: 3 opcions a escollir per compra de 50€</v>
      </c>
      <c r="B111" s="4"/>
      <c r="C111" s="4"/>
      <c r="D111" s="4"/>
      <c r="F111" s="5"/>
      <c r="G111" s="5"/>
      <c r="H111" s="5"/>
      <c r="I111" s="5"/>
      <c r="J111" s="35"/>
      <c r="K111" s="5"/>
      <c r="L111" s="5"/>
      <c r="M111" s="5"/>
      <c r="N111" s="35"/>
      <c r="O111" s="5"/>
      <c r="P111" s="5"/>
      <c r="Q111" s="5"/>
      <c r="R111" s="35"/>
      <c r="S111" s="5"/>
      <c r="T111" s="5"/>
      <c r="U111" s="5"/>
      <c r="V111" s="5"/>
      <c r="W111" s="5"/>
      <c r="X111" s="5"/>
      <c r="Y111" s="5"/>
      <c r="Z111" s="5"/>
      <c r="AA111" s="35"/>
      <c r="AB111" s="5">
        <v>1</v>
      </c>
      <c r="AC111" s="5">
        <v>1</v>
      </c>
      <c r="AD111" s="5">
        <v>1</v>
      </c>
      <c r="AE111" s="5"/>
      <c r="AG111" s="5"/>
      <c r="AH111" s="5"/>
      <c r="AI111" s="5"/>
      <c r="AJ111" s="5"/>
      <c r="AK111" s="35"/>
      <c r="AL111" s="5"/>
      <c r="AM111" s="5"/>
      <c r="AN111" s="5"/>
      <c r="AO111" s="36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35"/>
      <c r="BC111" s="5"/>
      <c r="BD111" s="5"/>
      <c r="BE111" s="5"/>
      <c r="BF111" s="5"/>
      <c r="BG111" s="9">
        <f t="shared" si="13"/>
        <v>3</v>
      </c>
    </row>
    <row r="112" spans="1:59" x14ac:dyDescent="0.2">
      <c r="A112" s="3" t="str">
        <f>ACCIONES!$M$6</f>
        <v>Regal de TARDOR: roba per compra de 100€</v>
      </c>
      <c r="B112" s="4"/>
      <c r="C112" s="4"/>
      <c r="D112" s="4"/>
      <c r="F112" s="5"/>
      <c r="G112" s="5"/>
      <c r="H112" s="5"/>
      <c r="I112" s="5"/>
      <c r="J112" s="35"/>
      <c r="K112" s="5"/>
      <c r="L112" s="5"/>
      <c r="M112" s="5"/>
      <c r="N112" s="35"/>
      <c r="O112" s="5"/>
      <c r="P112" s="5"/>
      <c r="Q112" s="5"/>
      <c r="R112" s="35"/>
      <c r="S112" s="5"/>
      <c r="T112" s="5"/>
      <c r="U112" s="5"/>
      <c r="V112" s="35"/>
      <c r="W112" s="5"/>
      <c r="X112" s="5"/>
      <c r="Y112" s="5"/>
      <c r="Z112" s="5"/>
      <c r="AA112" s="35"/>
      <c r="AB112" s="5"/>
      <c r="AC112" s="5"/>
      <c r="AD112" s="5"/>
      <c r="AE112" s="5"/>
      <c r="AG112" s="35"/>
      <c r="AH112" s="5"/>
      <c r="AI112" s="5"/>
      <c r="AJ112" s="5"/>
      <c r="AK112" s="35"/>
      <c r="AL112" s="5"/>
      <c r="AM112" s="5"/>
      <c r="AN112" s="5"/>
      <c r="AO112" s="36"/>
      <c r="AP112" s="5"/>
      <c r="AQ112" s="5"/>
      <c r="AR112" s="5"/>
      <c r="AS112" s="5"/>
      <c r="AT112" s="5">
        <v>1</v>
      </c>
      <c r="AU112" s="35">
        <v>1</v>
      </c>
      <c r="AV112" s="5">
        <v>1</v>
      </c>
      <c r="AW112" s="5">
        <v>1</v>
      </c>
      <c r="AX112" s="5">
        <v>1</v>
      </c>
      <c r="AY112" s="5"/>
      <c r="AZ112" s="5"/>
      <c r="BA112" s="5"/>
      <c r="BB112" s="35"/>
      <c r="BC112" s="5"/>
      <c r="BD112" s="5"/>
      <c r="BE112" s="5"/>
      <c r="BF112" s="5"/>
      <c r="BG112" s="9">
        <f t="shared" si="13"/>
        <v>5</v>
      </c>
    </row>
    <row r="113" spans="1:59" x14ac:dyDescent="0.2">
      <c r="A113" s="3" t="str">
        <f>ACCIONES!$M$7</f>
        <v>Dinar tècnic de formació</v>
      </c>
      <c r="B113" s="4"/>
      <c r="C113" s="4"/>
      <c r="D113" s="4"/>
      <c r="F113" s="5"/>
      <c r="G113" s="5"/>
      <c r="H113" s="5"/>
      <c r="I113" s="5"/>
      <c r="J113" s="35"/>
      <c r="K113" s="5"/>
      <c r="L113" s="5"/>
      <c r="M113" s="5"/>
      <c r="N113" s="35"/>
      <c r="O113" s="5"/>
      <c r="P113" s="5"/>
      <c r="Q113" s="5"/>
      <c r="R113" s="35"/>
      <c r="S113" s="5"/>
      <c r="T113" s="5"/>
      <c r="U113" s="5"/>
      <c r="V113" s="35"/>
      <c r="W113" s="5"/>
      <c r="X113" s="5"/>
      <c r="Y113" s="5"/>
      <c r="Z113" s="5"/>
      <c r="AA113" s="35"/>
      <c r="AB113" s="5"/>
      <c r="AC113" s="5"/>
      <c r="AD113" s="5"/>
      <c r="AE113" s="5"/>
      <c r="AG113" s="5"/>
      <c r="AH113" s="5"/>
      <c r="AI113" s="5"/>
      <c r="AJ113" s="5"/>
      <c r="AK113" s="35"/>
      <c r="AL113" s="5"/>
      <c r="AM113" s="5"/>
      <c r="AN113" s="5"/>
      <c r="AO113" s="36"/>
      <c r="AP113" s="5"/>
      <c r="AQ113" s="5"/>
      <c r="AR113" s="5"/>
      <c r="AS113" s="35"/>
      <c r="AT113" s="5"/>
      <c r="AU113" s="5"/>
      <c r="AV113" s="5"/>
      <c r="AW113" s="5"/>
      <c r="AX113" s="35"/>
      <c r="AY113" s="5"/>
      <c r="AZ113" s="5"/>
      <c r="BA113" s="5"/>
      <c r="BB113" s="35"/>
      <c r="BC113" s="5"/>
      <c r="BD113" s="5"/>
      <c r="BE113" s="5"/>
      <c r="BF113" s="5"/>
      <c r="BG113" s="9">
        <f t="shared" si="13"/>
        <v>0</v>
      </c>
    </row>
    <row r="114" spans="1:59" x14ac:dyDescent="0.2">
      <c r="A114" s="3" t="str">
        <f>ACCIONES!$M$8</f>
        <v>Jornada de producte en botiga amb dinar</v>
      </c>
      <c r="B114" s="4"/>
      <c r="C114" s="4"/>
      <c r="D114" s="4"/>
      <c r="F114" s="5"/>
      <c r="G114" s="5"/>
      <c r="H114" s="5"/>
      <c r="I114" s="5"/>
      <c r="J114" s="35"/>
      <c r="K114" s="5"/>
      <c r="L114" s="5"/>
      <c r="M114" s="5"/>
      <c r="N114" s="35"/>
      <c r="O114" s="5"/>
      <c r="P114" s="5"/>
      <c r="Q114" s="5"/>
      <c r="R114" s="35"/>
      <c r="S114" s="5"/>
      <c r="T114" s="5"/>
      <c r="U114" s="5"/>
      <c r="V114" s="35"/>
      <c r="W114" s="5"/>
      <c r="X114" s="5"/>
      <c r="Y114" s="5"/>
      <c r="Z114" s="5"/>
      <c r="AA114" s="35"/>
      <c r="AB114" s="5"/>
      <c r="AC114" s="5"/>
      <c r="AD114" s="5"/>
      <c r="AE114" s="5"/>
      <c r="AG114" s="5"/>
      <c r="AH114" s="5"/>
      <c r="AI114" s="5"/>
      <c r="AJ114" s="5"/>
      <c r="AK114" s="35"/>
      <c r="AL114" s="5"/>
      <c r="AM114" s="5"/>
      <c r="AN114" s="5"/>
      <c r="AO114" s="36"/>
      <c r="AP114" s="5"/>
      <c r="AQ114" s="5"/>
      <c r="AR114" s="5"/>
      <c r="AS114" s="35"/>
      <c r="AT114" s="5"/>
      <c r="AU114" s="5"/>
      <c r="AV114" s="5"/>
      <c r="AW114" s="5"/>
      <c r="AX114" s="35"/>
      <c r="AY114" s="5"/>
      <c r="AZ114" s="5"/>
      <c r="BA114" s="5"/>
      <c r="BB114" s="35"/>
      <c r="BC114" s="5"/>
      <c r="BD114" s="5"/>
      <c r="BE114" s="5"/>
      <c r="BF114" s="5"/>
      <c r="BG114" s="9">
        <f t="shared" si="13"/>
        <v>0</v>
      </c>
    </row>
    <row r="115" spans="1:59" x14ac:dyDescent="0.2">
      <c r="A115" s="3" t="str">
        <f>ACCIONES!$M$9</f>
        <v>Esmorzar en el punt de venda</v>
      </c>
      <c r="B115" s="4"/>
      <c r="C115" s="4"/>
      <c r="D115" s="4"/>
      <c r="F115" s="5"/>
      <c r="G115" s="5"/>
      <c r="H115" s="5"/>
      <c r="I115" s="5"/>
      <c r="J115" s="35"/>
      <c r="K115" s="5"/>
      <c r="L115" s="5"/>
      <c r="M115" s="5"/>
      <c r="N115" s="35"/>
      <c r="O115" s="5"/>
      <c r="P115" s="5"/>
      <c r="Q115" s="5"/>
      <c r="R115" s="35"/>
      <c r="S115" s="5"/>
      <c r="T115" s="5"/>
      <c r="U115" s="5"/>
      <c r="V115" s="35"/>
      <c r="W115" s="5"/>
      <c r="X115" s="5"/>
      <c r="Y115" s="5"/>
      <c r="Z115" s="5"/>
      <c r="AA115" s="35"/>
      <c r="AB115" s="5"/>
      <c r="AC115" s="5"/>
      <c r="AD115" s="5"/>
      <c r="AE115" s="5"/>
      <c r="AG115" s="5"/>
      <c r="AH115" s="5"/>
      <c r="AI115" s="5"/>
      <c r="AJ115" s="5"/>
      <c r="AK115" s="35"/>
      <c r="AL115" s="5"/>
      <c r="AM115" s="5"/>
      <c r="AN115" s="5"/>
      <c r="AO115" s="36"/>
      <c r="AP115" s="5"/>
      <c r="AQ115" s="5"/>
      <c r="AR115" s="5"/>
      <c r="AS115" s="35"/>
      <c r="AT115" s="5"/>
      <c r="AU115" s="5"/>
      <c r="AV115" s="5"/>
      <c r="AW115" s="5"/>
      <c r="AX115" s="35"/>
      <c r="AY115" s="5"/>
      <c r="AZ115" s="5"/>
      <c r="BA115" s="5"/>
      <c r="BB115" s="35"/>
      <c r="BC115" s="5"/>
      <c r="BD115" s="5"/>
      <c r="BE115" s="5"/>
      <c r="BF115" s="5"/>
      <c r="BG115" s="9">
        <f t="shared" si="13"/>
        <v>0</v>
      </c>
    </row>
    <row r="116" spans="1:59" x14ac:dyDescent="0.2">
      <c r="A116" s="3" t="str">
        <f>ACCIONES!$M$10</f>
        <v>Dia especial de botiga</v>
      </c>
      <c r="B116" s="4"/>
      <c r="C116" s="4"/>
      <c r="D116" s="4"/>
      <c r="F116" s="5"/>
      <c r="G116" s="5"/>
      <c r="H116" s="5"/>
      <c r="I116" s="5"/>
      <c r="J116" s="5"/>
      <c r="K116" s="35">
        <v>1</v>
      </c>
      <c r="L116" s="5"/>
      <c r="M116" s="5"/>
      <c r="N116" s="35"/>
      <c r="O116" s="5"/>
      <c r="P116" s="5"/>
      <c r="Q116" s="5"/>
      <c r="R116" s="35"/>
      <c r="S116" s="5"/>
      <c r="T116" s="5"/>
      <c r="U116" s="5"/>
      <c r="V116" s="35"/>
      <c r="W116" s="5"/>
      <c r="X116" s="5"/>
      <c r="Y116" s="5"/>
      <c r="Z116" s="5"/>
      <c r="AA116" s="35"/>
      <c r="AB116" s="5"/>
      <c r="AC116" s="5"/>
      <c r="AD116" s="5"/>
      <c r="AE116" s="5"/>
      <c r="AG116" s="5"/>
      <c r="AH116" s="5"/>
      <c r="AI116" s="5"/>
      <c r="AJ116" s="5"/>
      <c r="AK116" s="35"/>
      <c r="AL116" s="5"/>
      <c r="AM116" s="5"/>
      <c r="AN116" s="5"/>
      <c r="AO116" s="36"/>
      <c r="AP116" s="5"/>
      <c r="AQ116" s="5"/>
      <c r="AR116" s="5"/>
      <c r="AS116" s="35"/>
      <c r="AT116" s="5"/>
      <c r="AU116" s="5"/>
      <c r="AV116" s="5"/>
      <c r="AW116" s="5"/>
      <c r="AX116" s="35"/>
      <c r="AY116" s="5"/>
      <c r="AZ116" s="5"/>
      <c r="BA116" s="5"/>
      <c r="BB116" s="35"/>
      <c r="BC116" s="5"/>
      <c r="BD116" s="5"/>
      <c r="BE116" s="5"/>
      <c r="BF116" s="5"/>
      <c r="BG116" s="9">
        <f t="shared" si="13"/>
        <v>1</v>
      </c>
    </row>
    <row r="117" spans="1:59" x14ac:dyDescent="0.2">
      <c r="A117" s="3" t="str">
        <f>ACCIONES!$M$11</f>
        <v>Sorteig a botiga de Preu/Article</v>
      </c>
      <c r="B117" s="4"/>
      <c r="C117" s="4"/>
      <c r="D117" s="4"/>
      <c r="F117" s="5"/>
      <c r="G117" s="5"/>
      <c r="H117" s="5"/>
      <c r="I117" s="5"/>
      <c r="J117" s="35"/>
      <c r="K117" s="5"/>
      <c r="L117" s="5"/>
      <c r="M117" s="5"/>
      <c r="N117" s="35"/>
      <c r="O117" s="5"/>
      <c r="P117" s="5"/>
      <c r="Q117" s="5"/>
      <c r="R117" s="35"/>
      <c r="S117" s="5"/>
      <c r="T117" s="5"/>
      <c r="U117" s="5"/>
      <c r="V117" s="35"/>
      <c r="W117" s="5"/>
      <c r="X117" s="5"/>
      <c r="Y117" s="5"/>
      <c r="Z117" s="5"/>
      <c r="AA117" s="35"/>
      <c r="AB117" s="5"/>
      <c r="AC117" s="5"/>
      <c r="AD117" s="5"/>
      <c r="AE117" s="5"/>
      <c r="AG117" s="5"/>
      <c r="AH117" s="5"/>
      <c r="AI117" s="5"/>
      <c r="AJ117" s="5"/>
      <c r="AK117" s="35"/>
      <c r="AL117" s="5"/>
      <c r="AM117" s="5"/>
      <c r="AN117" s="5"/>
      <c r="AO117" s="36"/>
      <c r="AP117" s="5"/>
      <c r="AQ117" s="5"/>
      <c r="AR117" s="5"/>
      <c r="AS117" s="35"/>
      <c r="AT117" s="5"/>
      <c r="AU117" s="5"/>
      <c r="AV117" s="5"/>
      <c r="AW117" s="5"/>
      <c r="AX117" s="35"/>
      <c r="AY117" s="5"/>
      <c r="AZ117" s="5"/>
      <c r="BA117" s="5"/>
      <c r="BB117" s="35"/>
      <c r="BC117" s="5"/>
      <c r="BD117" s="5"/>
      <c r="BE117" s="5"/>
      <c r="BF117" s="5"/>
      <c r="BG117" s="9">
        <f t="shared" si="13"/>
        <v>0</v>
      </c>
    </row>
    <row r="118" spans="1:59" x14ac:dyDescent="0.2">
      <c r="A118" s="3" t="str">
        <f>ACCIONES!$M$12</f>
        <v>Obsequi de roba fins a fi d'existències</v>
      </c>
      <c r="B118" s="4"/>
      <c r="C118" s="4"/>
      <c r="D118" s="4"/>
      <c r="F118" s="5"/>
      <c r="G118" s="5"/>
      <c r="H118" s="5"/>
      <c r="I118" s="5"/>
      <c r="J118" s="35"/>
      <c r="K118" s="5">
        <v>1</v>
      </c>
      <c r="L118" s="5">
        <v>1</v>
      </c>
      <c r="M118" s="5">
        <v>1</v>
      </c>
      <c r="N118" s="35">
        <v>1</v>
      </c>
      <c r="O118" s="5"/>
      <c r="P118" s="5"/>
      <c r="Q118" s="5"/>
      <c r="R118" s="35"/>
      <c r="S118" s="5"/>
      <c r="T118" s="5"/>
      <c r="U118" s="5"/>
      <c r="V118" s="35"/>
      <c r="W118" s="5"/>
      <c r="X118" s="5"/>
      <c r="Y118" s="5"/>
      <c r="Z118" s="5"/>
      <c r="AA118" s="35"/>
      <c r="AB118" s="5"/>
      <c r="AC118" s="5"/>
      <c r="AD118" s="5"/>
      <c r="AE118" s="5"/>
      <c r="AG118" s="5"/>
      <c r="AH118" s="5"/>
      <c r="AI118" s="5"/>
      <c r="AJ118" s="5"/>
      <c r="AK118" s="35"/>
      <c r="AL118" s="5"/>
      <c r="AM118" s="5"/>
      <c r="AN118" s="5"/>
      <c r="AO118" s="36"/>
      <c r="AP118" s="5"/>
      <c r="AQ118" s="5"/>
      <c r="AR118" s="5"/>
      <c r="AS118" s="35"/>
      <c r="AT118" s="5"/>
      <c r="AU118" s="5"/>
      <c r="AV118" s="5"/>
      <c r="AW118" s="5"/>
      <c r="AX118" s="35"/>
      <c r="AY118" s="5"/>
      <c r="AZ118" s="5"/>
      <c r="BA118" s="5"/>
      <c r="BB118" s="35"/>
      <c r="BC118" s="5"/>
      <c r="BD118" s="5"/>
      <c r="BE118" s="5"/>
      <c r="BF118" s="5"/>
      <c r="BG118" s="9">
        <f t="shared" ref="BG118" si="14">COUNTIF(F118:BF118, 1)</f>
        <v>4</v>
      </c>
    </row>
    <row r="121" spans="1:59" ht="8" customHeight="1" x14ac:dyDescent="0.2"/>
    <row r="122" spans="1:59" x14ac:dyDescent="0.2">
      <c r="A122" s="1" t="s">
        <v>84</v>
      </c>
      <c r="B122" s="95" t="s">
        <v>4</v>
      </c>
      <c r="C122" s="95"/>
    </row>
    <row r="123" spans="1:59" x14ac:dyDescent="0.2">
      <c r="A123" s="1" t="s">
        <v>103</v>
      </c>
      <c r="B123" s="96" t="s">
        <v>47</v>
      </c>
      <c r="C123" s="96"/>
      <c r="F123" s="93" t="s">
        <v>104</v>
      </c>
      <c r="G123" s="93"/>
      <c r="H123" s="93"/>
      <c r="I123" s="93"/>
      <c r="J123" s="94"/>
      <c r="K123" s="92" t="s">
        <v>105</v>
      </c>
      <c r="L123" s="93"/>
      <c r="M123" s="93"/>
      <c r="N123" s="94"/>
      <c r="O123" s="92" t="s">
        <v>106</v>
      </c>
      <c r="P123" s="93"/>
      <c r="Q123" s="93"/>
      <c r="R123" s="94"/>
      <c r="S123" s="92" t="s">
        <v>89</v>
      </c>
      <c r="T123" s="93"/>
      <c r="U123" s="93"/>
      <c r="V123" s="94"/>
      <c r="W123" s="92" t="s">
        <v>107</v>
      </c>
      <c r="X123" s="93"/>
      <c r="Y123" s="93"/>
      <c r="Z123" s="93"/>
      <c r="AA123" s="94"/>
      <c r="AB123" s="92" t="s">
        <v>108</v>
      </c>
      <c r="AC123" s="93"/>
      <c r="AD123" s="93"/>
      <c r="AE123" s="93"/>
      <c r="AG123" s="93" t="s">
        <v>109</v>
      </c>
      <c r="AH123" s="93"/>
      <c r="AI123" s="93"/>
      <c r="AJ123" s="93"/>
      <c r="AK123" s="94"/>
      <c r="AL123" s="92" t="s">
        <v>110</v>
      </c>
      <c r="AM123" s="93"/>
      <c r="AN123" s="93"/>
      <c r="AO123" s="93"/>
      <c r="AP123" s="92" t="s">
        <v>111</v>
      </c>
      <c r="AQ123" s="93"/>
      <c r="AR123" s="93"/>
      <c r="AS123" s="94"/>
      <c r="AT123" s="92" t="s">
        <v>95</v>
      </c>
      <c r="AU123" s="93"/>
      <c r="AV123" s="93"/>
      <c r="AW123" s="93"/>
      <c r="AX123" s="94"/>
      <c r="AY123" s="92" t="s">
        <v>112</v>
      </c>
      <c r="AZ123" s="93"/>
      <c r="BA123" s="93"/>
      <c r="BB123" s="94"/>
      <c r="BC123" s="92" t="s">
        <v>113</v>
      </c>
      <c r="BD123" s="93"/>
      <c r="BE123" s="93"/>
      <c r="BF123" s="93"/>
    </row>
    <row r="124" spans="1:59" ht="8" customHeight="1" x14ac:dyDescent="0.2">
      <c r="F124" s="93"/>
      <c r="G124" s="93"/>
      <c r="H124" s="93"/>
      <c r="I124" s="93"/>
      <c r="J124" s="94"/>
      <c r="K124" s="92"/>
      <c r="L124" s="93"/>
      <c r="M124" s="93"/>
      <c r="N124" s="94"/>
      <c r="O124" s="92"/>
      <c r="P124" s="93"/>
      <c r="Q124" s="93"/>
      <c r="R124" s="94"/>
      <c r="S124" s="92"/>
      <c r="T124" s="93"/>
      <c r="U124" s="93"/>
      <c r="V124" s="94"/>
      <c r="W124" s="92"/>
      <c r="X124" s="93"/>
      <c r="Y124" s="93"/>
      <c r="Z124" s="93"/>
      <c r="AA124" s="94"/>
      <c r="AB124" s="92"/>
      <c r="AC124" s="93"/>
      <c r="AD124" s="93"/>
      <c r="AE124" s="93"/>
      <c r="AG124" s="93"/>
      <c r="AH124" s="93"/>
      <c r="AI124" s="93"/>
      <c r="AJ124" s="93"/>
      <c r="AK124" s="94"/>
      <c r="AL124" s="92"/>
      <c r="AM124" s="93"/>
      <c r="AN124" s="93"/>
      <c r="AO124" s="93"/>
      <c r="AP124" s="92"/>
      <c r="AQ124" s="93"/>
      <c r="AR124" s="93"/>
      <c r="AS124" s="94"/>
      <c r="AT124" s="92"/>
      <c r="AU124" s="93"/>
      <c r="AV124" s="93"/>
      <c r="AW124" s="93"/>
      <c r="AX124" s="94"/>
      <c r="AY124" s="92"/>
      <c r="AZ124" s="93"/>
      <c r="BA124" s="93"/>
      <c r="BB124" s="94"/>
      <c r="BC124" s="92"/>
      <c r="BD124" s="93"/>
      <c r="BE124" s="93"/>
      <c r="BF124" s="93"/>
    </row>
    <row r="125" spans="1:59" x14ac:dyDescent="0.2">
      <c r="A125" s="91" t="s">
        <v>114</v>
      </c>
      <c r="B125" s="91"/>
      <c r="C125" s="91"/>
      <c r="D125" s="91"/>
      <c r="F125" s="20" t="s">
        <v>98</v>
      </c>
      <c r="G125" s="6" t="s">
        <v>99</v>
      </c>
      <c r="H125" s="20" t="s">
        <v>100</v>
      </c>
      <c r="I125" s="6" t="s">
        <v>101</v>
      </c>
      <c r="J125" s="21" t="s">
        <v>102</v>
      </c>
      <c r="K125" s="6" t="s">
        <v>98</v>
      </c>
      <c r="L125" s="20" t="s">
        <v>99</v>
      </c>
      <c r="M125" s="6" t="s">
        <v>100</v>
      </c>
      <c r="N125" s="22" t="s">
        <v>101</v>
      </c>
      <c r="O125" s="6" t="s">
        <v>98</v>
      </c>
      <c r="P125" s="20" t="s">
        <v>99</v>
      </c>
      <c r="Q125" s="6" t="s">
        <v>100</v>
      </c>
      <c r="R125" s="22" t="s">
        <v>101</v>
      </c>
      <c r="S125" s="6" t="s">
        <v>98</v>
      </c>
      <c r="T125" s="20" t="s">
        <v>99</v>
      </c>
      <c r="U125" s="6" t="s">
        <v>100</v>
      </c>
      <c r="V125" s="22" t="s">
        <v>101</v>
      </c>
      <c r="W125" s="6" t="s">
        <v>98</v>
      </c>
      <c r="X125" s="20" t="s">
        <v>99</v>
      </c>
      <c r="Y125" s="6" t="s">
        <v>100</v>
      </c>
      <c r="Z125" s="20" t="s">
        <v>101</v>
      </c>
      <c r="AA125" s="7" t="s">
        <v>102</v>
      </c>
      <c r="AB125" s="20" t="s">
        <v>98</v>
      </c>
      <c r="AC125" s="6" t="s">
        <v>99</v>
      </c>
      <c r="AD125" s="20" t="s">
        <v>100</v>
      </c>
      <c r="AE125" s="6" t="s">
        <v>101</v>
      </c>
      <c r="AG125" s="20" t="s">
        <v>98</v>
      </c>
      <c r="AH125" s="6" t="s">
        <v>99</v>
      </c>
      <c r="AI125" s="20" t="s">
        <v>100</v>
      </c>
      <c r="AJ125" s="7" t="s">
        <v>101</v>
      </c>
      <c r="AK125" s="22" t="s">
        <v>102</v>
      </c>
      <c r="AL125" s="43" t="s">
        <v>98</v>
      </c>
      <c r="AM125" s="20" t="s">
        <v>99</v>
      </c>
      <c r="AN125" s="43" t="s">
        <v>100</v>
      </c>
      <c r="AO125" s="22" t="s">
        <v>101</v>
      </c>
      <c r="AP125" s="6" t="s">
        <v>98</v>
      </c>
      <c r="AQ125" s="20" t="s">
        <v>99</v>
      </c>
      <c r="AR125" s="6" t="s">
        <v>100</v>
      </c>
      <c r="AS125" s="22" t="s">
        <v>101</v>
      </c>
      <c r="AT125" s="6" t="s">
        <v>98</v>
      </c>
      <c r="AU125" s="20" t="s">
        <v>99</v>
      </c>
      <c r="AV125" s="6" t="s">
        <v>100</v>
      </c>
      <c r="AW125" s="20" t="s">
        <v>101</v>
      </c>
      <c r="AX125" s="7" t="s">
        <v>102</v>
      </c>
      <c r="AY125" s="20" t="s">
        <v>98</v>
      </c>
      <c r="AZ125" s="6" t="s">
        <v>99</v>
      </c>
      <c r="BA125" s="20" t="s">
        <v>100</v>
      </c>
      <c r="BB125" s="7" t="s">
        <v>101</v>
      </c>
      <c r="BC125" s="20" t="s">
        <v>98</v>
      </c>
      <c r="BD125" s="6" t="s">
        <v>99</v>
      </c>
      <c r="BE125" s="20" t="s">
        <v>100</v>
      </c>
      <c r="BF125" s="6" t="s">
        <v>101</v>
      </c>
    </row>
    <row r="126" spans="1:59" x14ac:dyDescent="0.2">
      <c r="A126" s="3" t="str">
        <f>ACCIONES!$M$3</f>
        <v>Regal de Fuet a les 20 primeres compres de 20€</v>
      </c>
      <c r="B126" s="3"/>
      <c r="C126" s="3"/>
      <c r="D126" s="3"/>
      <c r="F126" s="5"/>
      <c r="G126" s="5"/>
      <c r="H126" s="5"/>
      <c r="I126" s="5"/>
      <c r="J126" s="34"/>
      <c r="K126" s="5"/>
      <c r="L126" s="5"/>
      <c r="M126" s="5"/>
      <c r="N126" s="36"/>
      <c r="O126" s="36"/>
      <c r="P126" s="5">
        <v>1</v>
      </c>
      <c r="Q126" s="5">
        <v>1</v>
      </c>
      <c r="R126" s="5"/>
      <c r="S126" s="5"/>
      <c r="T126" s="5"/>
      <c r="U126" s="5"/>
      <c r="V126" s="36"/>
      <c r="W126" s="5"/>
      <c r="X126" s="5"/>
      <c r="Y126" s="5"/>
      <c r="Z126" s="5"/>
      <c r="AA126" s="36"/>
      <c r="AB126" s="5"/>
      <c r="AC126" s="5"/>
      <c r="AD126" s="5"/>
      <c r="AE126" s="5"/>
      <c r="AG126" s="5"/>
      <c r="AH126" s="5"/>
      <c r="AI126" s="5"/>
      <c r="AJ126" s="5"/>
      <c r="AK126" s="36"/>
      <c r="AL126" s="5"/>
      <c r="AM126" s="5"/>
      <c r="AN126" s="5"/>
      <c r="AO126" s="5"/>
      <c r="AP126" s="5"/>
      <c r="AQ126" s="5"/>
      <c r="AR126" s="5"/>
      <c r="AS126" s="36"/>
      <c r="AT126" s="5"/>
      <c r="AU126" s="5"/>
      <c r="AV126" s="5"/>
      <c r="AW126" s="5"/>
      <c r="AX126" s="36"/>
      <c r="AY126" s="5"/>
      <c r="AZ126" s="5"/>
      <c r="BA126" s="5"/>
      <c r="BB126" s="36"/>
      <c r="BC126" s="5"/>
      <c r="BD126" s="5"/>
      <c r="BE126" s="5"/>
      <c r="BF126" s="5"/>
      <c r="BG126" s="9">
        <f>COUNTIF(F126:BF126, 1)</f>
        <v>2</v>
      </c>
    </row>
    <row r="127" spans="1:59" x14ac:dyDescent="0.2">
      <c r="A127" s="3" t="str">
        <f>ACCIONES!$M$4</f>
        <v>Regal de PRIMAVERA: samarreta per compra de 100€</v>
      </c>
      <c r="B127" s="4"/>
      <c r="C127" s="4"/>
      <c r="D127" s="4"/>
      <c r="F127" s="5"/>
      <c r="G127" s="5"/>
      <c r="H127" s="5"/>
      <c r="I127" s="5"/>
      <c r="J127" s="35"/>
      <c r="K127" s="5"/>
      <c r="L127" s="5"/>
      <c r="M127" s="5"/>
      <c r="N127" s="35"/>
      <c r="O127" s="5"/>
      <c r="P127" s="5"/>
      <c r="Q127" s="5"/>
      <c r="R127" s="35"/>
      <c r="S127" s="5"/>
      <c r="T127" s="5"/>
      <c r="U127" s="5">
        <v>1</v>
      </c>
      <c r="V127" s="5">
        <v>1</v>
      </c>
      <c r="W127" s="35"/>
      <c r="X127" s="5"/>
      <c r="Y127" s="5"/>
      <c r="Z127" s="5"/>
      <c r="AA127" s="35"/>
      <c r="AB127" s="5"/>
      <c r="AC127" s="5"/>
      <c r="AD127" s="5"/>
      <c r="AE127" s="5"/>
      <c r="AG127" s="5"/>
      <c r="AH127" s="5"/>
      <c r="AI127" s="5"/>
      <c r="AJ127" s="5"/>
      <c r="AK127" s="35"/>
      <c r="AL127" s="5"/>
      <c r="AM127" s="5"/>
      <c r="AN127" s="5"/>
      <c r="AO127" s="36"/>
      <c r="AP127" s="5"/>
      <c r="AQ127" s="5"/>
      <c r="AR127" s="5"/>
      <c r="AS127" s="35"/>
      <c r="AT127" s="5"/>
      <c r="AU127" s="5"/>
      <c r="AV127" s="5"/>
      <c r="AW127" s="5"/>
      <c r="AX127" s="35"/>
      <c r="AY127" s="5"/>
      <c r="AZ127" s="5"/>
      <c r="BA127" s="5"/>
      <c r="BB127" s="35"/>
      <c r="BC127" s="5"/>
      <c r="BD127" s="5"/>
      <c r="BE127" s="5"/>
      <c r="BF127" s="5"/>
      <c r="BG127" s="9">
        <f t="shared" ref="BG127:BG134" si="15">COUNTIF(F127:BF127, 1)</f>
        <v>2</v>
      </c>
    </row>
    <row r="128" spans="1:59" x14ac:dyDescent="0.2">
      <c r="A128" s="3" t="str">
        <f>ACCIONES!$M$5</f>
        <v>Regal d'ESTIU: 3 opcions a escollir per compra de 50€</v>
      </c>
      <c r="B128" s="4"/>
      <c r="C128" s="4"/>
      <c r="D128" s="4"/>
      <c r="F128" s="5"/>
      <c r="G128" s="5"/>
      <c r="H128" s="5"/>
      <c r="I128" s="5"/>
      <c r="J128" s="35"/>
      <c r="K128" s="5"/>
      <c r="L128" s="5"/>
      <c r="M128" s="5"/>
      <c r="N128" s="35"/>
      <c r="O128" s="5"/>
      <c r="P128" s="5"/>
      <c r="Q128" s="5"/>
      <c r="R128" s="35"/>
      <c r="S128" s="5"/>
      <c r="T128" s="5"/>
      <c r="U128" s="5"/>
      <c r="V128" s="5"/>
      <c r="W128" s="5"/>
      <c r="X128" s="5"/>
      <c r="Y128" s="5"/>
      <c r="Z128" s="5"/>
      <c r="AA128" s="35"/>
      <c r="AB128" s="5">
        <v>1</v>
      </c>
      <c r="AC128" s="5">
        <v>1</v>
      </c>
      <c r="AD128" s="5">
        <v>1</v>
      </c>
      <c r="AE128" s="5"/>
      <c r="AG128" s="5"/>
      <c r="AH128" s="5"/>
      <c r="AI128" s="5"/>
      <c r="AJ128" s="5"/>
      <c r="AK128" s="35"/>
      <c r="AL128" s="5"/>
      <c r="AM128" s="5"/>
      <c r="AN128" s="5"/>
      <c r="AO128" s="36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35"/>
      <c r="BC128" s="5"/>
      <c r="BD128" s="5"/>
      <c r="BE128" s="5"/>
      <c r="BF128" s="5"/>
      <c r="BG128" s="9">
        <f t="shared" si="15"/>
        <v>3</v>
      </c>
    </row>
    <row r="129" spans="1:59" x14ac:dyDescent="0.2">
      <c r="A129" s="3" t="str">
        <f>ACCIONES!$M$6</f>
        <v>Regal de TARDOR: roba per compra de 100€</v>
      </c>
      <c r="B129" s="4"/>
      <c r="C129" s="4"/>
      <c r="D129" s="4"/>
      <c r="F129" s="5"/>
      <c r="G129" s="5"/>
      <c r="H129" s="5"/>
      <c r="I129" s="5"/>
      <c r="J129" s="35"/>
      <c r="K129" s="5"/>
      <c r="L129" s="5"/>
      <c r="M129" s="5"/>
      <c r="N129" s="35"/>
      <c r="O129" s="5"/>
      <c r="P129" s="5"/>
      <c r="Q129" s="5"/>
      <c r="R129" s="35"/>
      <c r="S129" s="5"/>
      <c r="T129" s="5"/>
      <c r="U129" s="5"/>
      <c r="V129" s="35"/>
      <c r="W129" s="5"/>
      <c r="X129" s="5"/>
      <c r="Y129" s="5"/>
      <c r="Z129" s="5"/>
      <c r="AA129" s="35"/>
      <c r="AB129" s="5"/>
      <c r="AC129" s="5"/>
      <c r="AD129" s="5"/>
      <c r="AE129" s="5"/>
      <c r="AG129" s="35"/>
      <c r="AH129" s="5"/>
      <c r="AI129" s="5"/>
      <c r="AJ129" s="5"/>
      <c r="AK129" s="35"/>
      <c r="AL129" s="5"/>
      <c r="AM129" s="5"/>
      <c r="AN129" s="5"/>
      <c r="AO129" s="36"/>
      <c r="AP129" s="5"/>
      <c r="AQ129" s="5"/>
      <c r="AR129" s="5"/>
      <c r="AS129" s="5"/>
      <c r="AT129" s="5">
        <v>1</v>
      </c>
      <c r="AU129" s="35">
        <v>1</v>
      </c>
      <c r="AV129" s="5">
        <v>1</v>
      </c>
      <c r="AW129" s="5">
        <v>1</v>
      </c>
      <c r="AX129" s="5">
        <v>1</v>
      </c>
      <c r="AY129" s="5"/>
      <c r="AZ129" s="5"/>
      <c r="BA129" s="5"/>
      <c r="BB129" s="35"/>
      <c r="BC129" s="5"/>
      <c r="BD129" s="5"/>
      <c r="BE129" s="5"/>
      <c r="BF129" s="5"/>
      <c r="BG129" s="9">
        <f t="shared" si="15"/>
        <v>5</v>
      </c>
    </row>
    <row r="130" spans="1:59" x14ac:dyDescent="0.2">
      <c r="A130" s="3" t="str">
        <f>ACCIONES!$M$7</f>
        <v>Dinar tècnic de formació</v>
      </c>
      <c r="B130" s="4"/>
      <c r="C130" s="4"/>
      <c r="D130" s="4"/>
      <c r="F130" s="5"/>
      <c r="G130" s="5"/>
      <c r="H130" s="5"/>
      <c r="I130" s="5"/>
      <c r="J130" s="35"/>
      <c r="K130" s="5"/>
      <c r="L130" s="5"/>
      <c r="M130" s="5"/>
      <c r="N130" s="35"/>
      <c r="O130" s="5"/>
      <c r="P130" s="5"/>
      <c r="Q130" s="5"/>
      <c r="R130" s="35"/>
      <c r="S130" s="5"/>
      <c r="T130" s="5"/>
      <c r="U130" s="5"/>
      <c r="V130" s="35"/>
      <c r="W130" s="5"/>
      <c r="X130" s="5"/>
      <c r="Y130" s="5"/>
      <c r="Z130" s="5"/>
      <c r="AA130" s="35"/>
      <c r="AB130" s="5"/>
      <c r="AC130" s="5"/>
      <c r="AD130" s="5"/>
      <c r="AE130" s="5"/>
      <c r="AG130" s="5"/>
      <c r="AH130" s="5"/>
      <c r="AI130" s="5"/>
      <c r="AJ130" s="5"/>
      <c r="AK130" s="35"/>
      <c r="AL130" s="5"/>
      <c r="AM130" s="5"/>
      <c r="AN130" s="5"/>
      <c r="AO130" s="36"/>
      <c r="AP130" s="5"/>
      <c r="AQ130" s="5"/>
      <c r="AR130" s="5"/>
      <c r="AS130" s="35"/>
      <c r="AT130" s="5"/>
      <c r="AU130" s="5"/>
      <c r="AV130" s="5"/>
      <c r="AW130" s="5"/>
      <c r="AX130" s="35"/>
      <c r="AY130" s="5"/>
      <c r="AZ130" s="5"/>
      <c r="BA130" s="5"/>
      <c r="BB130" s="35"/>
      <c r="BC130" s="5"/>
      <c r="BD130" s="5"/>
      <c r="BE130" s="5"/>
      <c r="BF130" s="5"/>
      <c r="BG130" s="9">
        <f t="shared" si="15"/>
        <v>0</v>
      </c>
    </row>
    <row r="131" spans="1:59" x14ac:dyDescent="0.2">
      <c r="A131" s="3" t="str">
        <f>ACCIONES!$M$8</f>
        <v>Jornada de producte en botiga amb dinar</v>
      </c>
      <c r="B131" s="4"/>
      <c r="C131" s="4"/>
      <c r="D131" s="4"/>
      <c r="F131" s="5"/>
      <c r="G131" s="5"/>
      <c r="H131" s="5"/>
      <c r="I131" s="5"/>
      <c r="J131" s="35"/>
      <c r="K131" s="5"/>
      <c r="L131" s="5"/>
      <c r="M131" s="5"/>
      <c r="N131" s="35"/>
      <c r="O131" s="5"/>
      <c r="P131" s="5"/>
      <c r="Q131" s="5"/>
      <c r="R131" s="35"/>
      <c r="S131" s="5"/>
      <c r="T131" s="5"/>
      <c r="U131" s="5"/>
      <c r="V131" s="35"/>
      <c r="W131" s="5"/>
      <c r="X131" s="5"/>
      <c r="Y131" s="5"/>
      <c r="Z131" s="5"/>
      <c r="AA131" s="35"/>
      <c r="AB131" s="5"/>
      <c r="AC131" s="5"/>
      <c r="AD131" s="5"/>
      <c r="AE131" s="5"/>
      <c r="AG131" s="5"/>
      <c r="AH131" s="5"/>
      <c r="AI131" s="5"/>
      <c r="AJ131" s="5"/>
      <c r="AK131" s="35"/>
      <c r="AL131" s="5"/>
      <c r="AM131" s="5"/>
      <c r="AN131" s="5"/>
      <c r="AO131" s="36"/>
      <c r="AP131" s="5"/>
      <c r="AQ131" s="5"/>
      <c r="AR131" s="5"/>
      <c r="AS131" s="35"/>
      <c r="AT131" s="5"/>
      <c r="AU131" s="5"/>
      <c r="AV131" s="5"/>
      <c r="AW131" s="5"/>
      <c r="AX131" s="35"/>
      <c r="AY131" s="5"/>
      <c r="AZ131" s="5"/>
      <c r="BA131" s="5"/>
      <c r="BB131" s="35"/>
      <c r="BC131" s="5"/>
      <c r="BD131" s="5"/>
      <c r="BE131" s="5"/>
      <c r="BF131" s="5"/>
      <c r="BG131" s="9">
        <f t="shared" si="15"/>
        <v>0</v>
      </c>
    </row>
    <row r="132" spans="1:59" x14ac:dyDescent="0.2">
      <c r="A132" s="3" t="str">
        <f>ACCIONES!$M$9</f>
        <v>Esmorzar en el punt de venda</v>
      </c>
      <c r="B132" s="4"/>
      <c r="C132" s="4"/>
      <c r="D132" s="4"/>
      <c r="F132" s="5">
        <v>1</v>
      </c>
      <c r="G132" s="5">
        <v>1</v>
      </c>
      <c r="H132" s="5">
        <v>1</v>
      </c>
      <c r="I132" s="5">
        <v>1</v>
      </c>
      <c r="J132" s="35">
        <v>1</v>
      </c>
      <c r="K132" s="35">
        <v>1</v>
      </c>
      <c r="L132" s="35">
        <v>1</v>
      </c>
      <c r="M132" s="35">
        <v>1</v>
      </c>
      <c r="N132" s="35">
        <v>1</v>
      </c>
      <c r="O132" s="35">
        <v>1</v>
      </c>
      <c r="P132" s="35">
        <v>1</v>
      </c>
      <c r="Q132" s="35">
        <v>1</v>
      </c>
      <c r="R132" s="35">
        <v>1</v>
      </c>
      <c r="S132" s="35">
        <v>1</v>
      </c>
      <c r="T132" s="35">
        <v>1</v>
      </c>
      <c r="U132" s="35">
        <v>1</v>
      </c>
      <c r="V132" s="35">
        <v>1</v>
      </c>
      <c r="W132" s="35">
        <v>1</v>
      </c>
      <c r="X132" s="35">
        <v>1</v>
      </c>
      <c r="Y132" s="35">
        <v>1</v>
      </c>
      <c r="Z132" s="35">
        <v>1</v>
      </c>
      <c r="AA132" s="35">
        <v>1</v>
      </c>
      <c r="AB132" s="35">
        <v>1</v>
      </c>
      <c r="AC132" s="35">
        <v>1</v>
      </c>
      <c r="AD132" s="35">
        <v>1</v>
      </c>
      <c r="AE132" s="35">
        <v>1</v>
      </c>
      <c r="AF132" s="35">
        <v>1</v>
      </c>
      <c r="AG132" s="35">
        <v>1</v>
      </c>
      <c r="AH132" s="35">
        <v>1</v>
      </c>
      <c r="AI132" s="35">
        <v>1</v>
      </c>
      <c r="AJ132" s="35">
        <v>1</v>
      </c>
      <c r="AK132" s="35">
        <v>1</v>
      </c>
      <c r="AL132" s="35">
        <v>1</v>
      </c>
      <c r="AM132" s="35">
        <v>1</v>
      </c>
      <c r="AN132" s="35">
        <v>1</v>
      </c>
      <c r="AO132" s="35">
        <v>1</v>
      </c>
      <c r="AP132" s="35">
        <v>1</v>
      </c>
      <c r="AQ132" s="35">
        <v>1</v>
      </c>
      <c r="AR132" s="35">
        <v>1</v>
      </c>
      <c r="AS132" s="35">
        <v>1</v>
      </c>
      <c r="AT132" s="35">
        <v>1</v>
      </c>
      <c r="AU132" s="35">
        <v>1</v>
      </c>
      <c r="AV132" s="35">
        <v>1</v>
      </c>
      <c r="AW132" s="35">
        <v>1</v>
      </c>
      <c r="AX132" s="35">
        <v>1</v>
      </c>
      <c r="AY132" s="35">
        <v>1</v>
      </c>
      <c r="AZ132" s="35">
        <v>1</v>
      </c>
      <c r="BA132" s="35">
        <v>1</v>
      </c>
      <c r="BB132" s="35">
        <v>1</v>
      </c>
      <c r="BC132" s="35">
        <v>1</v>
      </c>
      <c r="BD132" s="35">
        <v>1</v>
      </c>
      <c r="BE132" s="35">
        <v>1</v>
      </c>
      <c r="BF132" s="35">
        <v>1</v>
      </c>
      <c r="BG132" s="9">
        <f t="shared" si="15"/>
        <v>53</v>
      </c>
    </row>
    <row r="133" spans="1:59" x14ac:dyDescent="0.2">
      <c r="A133" s="3" t="str">
        <f>ACCIONES!$M$10</f>
        <v>Dia especial de botiga</v>
      </c>
      <c r="B133" s="4"/>
      <c r="C133" s="4"/>
      <c r="D133" s="4"/>
      <c r="F133" s="5"/>
      <c r="G133" s="5"/>
      <c r="H133" s="5"/>
      <c r="I133" s="5"/>
      <c r="J133" s="5"/>
      <c r="K133" s="35">
        <v>1</v>
      </c>
      <c r="L133" s="5"/>
      <c r="M133" s="5"/>
      <c r="N133" s="35"/>
      <c r="O133" s="5"/>
      <c r="P133" s="5"/>
      <c r="Q133" s="5"/>
      <c r="R133" s="35"/>
      <c r="S133" s="5"/>
      <c r="T133" s="5"/>
      <c r="U133" s="5"/>
      <c r="V133" s="35"/>
      <c r="W133" s="5"/>
      <c r="X133" s="5"/>
      <c r="Y133" s="5"/>
      <c r="Z133" s="5"/>
      <c r="AA133" s="35"/>
      <c r="AB133" s="5"/>
      <c r="AC133" s="5"/>
      <c r="AD133" s="5"/>
      <c r="AE133" s="5"/>
      <c r="AG133" s="5"/>
      <c r="AH133" s="5"/>
      <c r="AI133" s="5"/>
      <c r="AJ133" s="5"/>
      <c r="AK133" s="35"/>
      <c r="AL133" s="5"/>
      <c r="AM133" s="5"/>
      <c r="AN133" s="5"/>
      <c r="AO133" s="36"/>
      <c r="AP133" s="5"/>
      <c r="AQ133" s="5"/>
      <c r="AR133" s="5"/>
      <c r="AS133" s="35"/>
      <c r="AT133" s="5"/>
      <c r="AU133" s="5"/>
      <c r="AV133" s="5"/>
      <c r="AW133" s="5"/>
      <c r="AX133" s="35"/>
      <c r="AY133" s="5"/>
      <c r="AZ133" s="5"/>
      <c r="BA133" s="5"/>
      <c r="BB133" s="35"/>
      <c r="BC133" s="5"/>
      <c r="BD133" s="5"/>
      <c r="BE133" s="5"/>
      <c r="BF133" s="5"/>
      <c r="BG133" s="9">
        <f t="shared" si="15"/>
        <v>1</v>
      </c>
    </row>
    <row r="134" spans="1:59" x14ac:dyDescent="0.2">
      <c r="A134" s="3" t="str">
        <f>ACCIONES!$M$11</f>
        <v>Sorteig a botiga de Preu/Article</v>
      </c>
      <c r="B134" s="4"/>
      <c r="C134" s="4"/>
      <c r="D134" s="4"/>
      <c r="F134" s="5"/>
      <c r="G134" s="5"/>
      <c r="H134" s="5"/>
      <c r="I134" s="5"/>
      <c r="J134" s="35"/>
      <c r="K134" s="5"/>
      <c r="L134" s="5"/>
      <c r="M134" s="5"/>
      <c r="N134" s="35"/>
      <c r="O134" s="5"/>
      <c r="P134" s="5"/>
      <c r="Q134" s="5"/>
      <c r="R134" s="35"/>
      <c r="S134" s="5"/>
      <c r="T134" s="5"/>
      <c r="U134" s="5"/>
      <c r="V134" s="35"/>
      <c r="W134" s="5"/>
      <c r="X134" s="5"/>
      <c r="Y134" s="5"/>
      <c r="Z134" s="5"/>
      <c r="AA134" s="35"/>
      <c r="AB134" s="5"/>
      <c r="AC134" s="5"/>
      <c r="AD134" s="5"/>
      <c r="AE134" s="5"/>
      <c r="AG134" s="5"/>
      <c r="AH134" s="5"/>
      <c r="AI134" s="5"/>
      <c r="AJ134" s="5"/>
      <c r="AK134" s="35"/>
      <c r="AL134" s="5"/>
      <c r="AM134" s="5"/>
      <c r="AN134" s="5"/>
      <c r="AO134" s="36"/>
      <c r="AP134" s="5"/>
      <c r="AQ134" s="5"/>
      <c r="AR134" s="5"/>
      <c r="AS134" s="35"/>
      <c r="AT134" s="5"/>
      <c r="AU134" s="5"/>
      <c r="AV134" s="5"/>
      <c r="AW134" s="5"/>
      <c r="AX134" s="35"/>
      <c r="AY134" s="5"/>
      <c r="AZ134" s="5"/>
      <c r="BA134" s="5"/>
      <c r="BB134" s="35"/>
      <c r="BC134" s="5"/>
      <c r="BD134" s="5"/>
      <c r="BE134" s="5"/>
      <c r="BF134" s="5"/>
      <c r="BG134" s="9">
        <f t="shared" si="15"/>
        <v>0</v>
      </c>
    </row>
    <row r="135" spans="1:59" x14ac:dyDescent="0.2">
      <c r="A135" s="3" t="str">
        <f>ACCIONES!$M$12</f>
        <v>Obsequi de roba fins a fi d'existències</v>
      </c>
      <c r="B135" s="4"/>
      <c r="C135" s="4"/>
      <c r="D135" s="4"/>
      <c r="F135" s="5">
        <v>1</v>
      </c>
      <c r="G135" s="5">
        <v>1</v>
      </c>
      <c r="H135" s="5">
        <v>1</v>
      </c>
      <c r="I135" s="5">
        <v>1</v>
      </c>
      <c r="J135" s="35">
        <v>1</v>
      </c>
      <c r="K135" s="5"/>
      <c r="L135" s="5"/>
      <c r="M135" s="5"/>
      <c r="N135" s="35"/>
      <c r="O135" s="5"/>
      <c r="P135" s="5"/>
      <c r="Q135" s="5"/>
      <c r="R135" s="35"/>
      <c r="S135" s="5"/>
      <c r="T135" s="5"/>
      <c r="U135" s="5"/>
      <c r="V135" s="35"/>
      <c r="W135" s="5"/>
      <c r="X135" s="5"/>
      <c r="Y135" s="5"/>
      <c r="Z135" s="5"/>
      <c r="AA135" s="35"/>
      <c r="AB135" s="5"/>
      <c r="AC135" s="5"/>
      <c r="AD135" s="5"/>
      <c r="AE135" s="5"/>
      <c r="AG135" s="5"/>
      <c r="AH135" s="5"/>
      <c r="AI135" s="5"/>
      <c r="AJ135" s="5"/>
      <c r="AK135" s="35"/>
      <c r="AL135" s="5"/>
      <c r="AM135" s="5"/>
      <c r="AN135" s="5"/>
      <c r="AO135" s="36"/>
      <c r="AP135" s="5"/>
      <c r="AQ135" s="5"/>
      <c r="AR135" s="5"/>
      <c r="AS135" s="35"/>
      <c r="AT135" s="5"/>
      <c r="AU135" s="5"/>
      <c r="AV135" s="5"/>
      <c r="AW135" s="5"/>
      <c r="AX135" s="35"/>
      <c r="AY135" s="5"/>
      <c r="AZ135" s="5"/>
      <c r="BA135" s="5"/>
      <c r="BB135" s="35"/>
      <c r="BC135" s="5"/>
      <c r="BD135" s="5"/>
      <c r="BE135" s="5"/>
      <c r="BF135" s="5"/>
      <c r="BG135" s="9">
        <f t="shared" ref="BG135" si="16">COUNTIF(F135:BF135, 1)</f>
        <v>5</v>
      </c>
    </row>
  </sheetData>
  <sheetProtection sheet="1" objects="1" scenarios="1"/>
  <mergeCells count="121">
    <mergeCell ref="A1:D1"/>
    <mergeCell ref="AT4:AX5"/>
    <mergeCell ref="B3:C3"/>
    <mergeCell ref="B4:C4"/>
    <mergeCell ref="F4:J5"/>
    <mergeCell ref="K4:N5"/>
    <mergeCell ref="O4:R5"/>
    <mergeCell ref="S4:V5"/>
    <mergeCell ref="AY4:BB5"/>
    <mergeCell ref="BC4:BF5"/>
    <mergeCell ref="A6:D6"/>
    <mergeCell ref="B20:C20"/>
    <mergeCell ref="B21:C21"/>
    <mergeCell ref="F21:J22"/>
    <mergeCell ref="K21:N22"/>
    <mergeCell ref="O21:R22"/>
    <mergeCell ref="S21:V22"/>
    <mergeCell ref="W21:AA22"/>
    <mergeCell ref="W4:AA5"/>
    <mergeCell ref="AB4:AE5"/>
    <mergeCell ref="AG4:AK5"/>
    <mergeCell ref="AL4:AO5"/>
    <mergeCell ref="AP4:AS5"/>
    <mergeCell ref="AY38:BB39"/>
    <mergeCell ref="BC38:BF39"/>
    <mergeCell ref="BC21:BF22"/>
    <mergeCell ref="A23:D23"/>
    <mergeCell ref="B37:C37"/>
    <mergeCell ref="B38:C38"/>
    <mergeCell ref="F38:J39"/>
    <mergeCell ref="K38:N39"/>
    <mergeCell ref="O38:R39"/>
    <mergeCell ref="S38:V39"/>
    <mergeCell ref="W38:AA39"/>
    <mergeCell ref="AB38:AE39"/>
    <mergeCell ref="AB21:AE22"/>
    <mergeCell ref="AG21:AK22"/>
    <mergeCell ref="AL21:AO22"/>
    <mergeCell ref="AP21:AS22"/>
    <mergeCell ref="AT21:AX22"/>
    <mergeCell ref="AY21:BB22"/>
    <mergeCell ref="A40:D40"/>
    <mergeCell ref="B54:C54"/>
    <mergeCell ref="B55:C55"/>
    <mergeCell ref="F55:J56"/>
    <mergeCell ref="K55:N56"/>
    <mergeCell ref="AG38:AK39"/>
    <mergeCell ref="AL38:AO39"/>
    <mergeCell ref="AP38:AS39"/>
    <mergeCell ref="AT38:AX39"/>
    <mergeCell ref="AT55:AX56"/>
    <mergeCell ref="B72:C72"/>
    <mergeCell ref="F72:J73"/>
    <mergeCell ref="K72:N73"/>
    <mergeCell ref="O72:R73"/>
    <mergeCell ref="S72:V73"/>
    <mergeCell ref="AY55:BB56"/>
    <mergeCell ref="BC55:BF56"/>
    <mergeCell ref="A57:D57"/>
    <mergeCell ref="B71:C71"/>
    <mergeCell ref="S55:V56"/>
    <mergeCell ref="W55:AA56"/>
    <mergeCell ref="AB55:AE56"/>
    <mergeCell ref="AG55:AK56"/>
    <mergeCell ref="AL55:AO56"/>
    <mergeCell ref="AP55:AS56"/>
    <mergeCell ref="O55:R56"/>
    <mergeCell ref="BC89:BF90"/>
    <mergeCell ref="A91:D91"/>
    <mergeCell ref="AB89:AE90"/>
    <mergeCell ref="AG89:AK90"/>
    <mergeCell ref="AL89:AO90"/>
    <mergeCell ref="AP89:AS90"/>
    <mergeCell ref="AT89:AX90"/>
    <mergeCell ref="AY89:BB90"/>
    <mergeCell ref="AY72:BB73"/>
    <mergeCell ref="BC72:BF73"/>
    <mergeCell ref="A74:D74"/>
    <mergeCell ref="B88:C88"/>
    <mergeCell ref="B89:C89"/>
    <mergeCell ref="F89:J90"/>
    <mergeCell ref="K89:N90"/>
    <mergeCell ref="O89:R90"/>
    <mergeCell ref="S89:V90"/>
    <mergeCell ref="W89:AA90"/>
    <mergeCell ref="W72:AA73"/>
    <mergeCell ref="AB72:AE73"/>
    <mergeCell ref="AG72:AK73"/>
    <mergeCell ref="AL72:AO73"/>
    <mergeCell ref="AP72:AS73"/>
    <mergeCell ref="AT72:AX73"/>
    <mergeCell ref="AP123:AS124"/>
    <mergeCell ref="AT123:AX124"/>
    <mergeCell ref="AY123:BB124"/>
    <mergeCell ref="BC123:BF124"/>
    <mergeCell ref="B105:C105"/>
    <mergeCell ref="B106:C106"/>
    <mergeCell ref="F106:J107"/>
    <mergeCell ref="K106:N107"/>
    <mergeCell ref="O106:R107"/>
    <mergeCell ref="AP106:AS107"/>
    <mergeCell ref="AT106:AX107"/>
    <mergeCell ref="AY106:BB107"/>
    <mergeCell ref="BC106:BF107"/>
    <mergeCell ref="A108:D108"/>
    <mergeCell ref="S106:V107"/>
    <mergeCell ref="W106:AA107"/>
    <mergeCell ref="AB106:AE107"/>
    <mergeCell ref="AG106:AK107"/>
    <mergeCell ref="AL106:AO107"/>
    <mergeCell ref="A125:D125"/>
    <mergeCell ref="S123:V124"/>
    <mergeCell ref="W123:AA124"/>
    <mergeCell ref="AB123:AE124"/>
    <mergeCell ref="AG123:AK124"/>
    <mergeCell ref="AL123:AO124"/>
    <mergeCell ref="B122:C122"/>
    <mergeCell ref="B123:C123"/>
    <mergeCell ref="F123:J124"/>
    <mergeCell ref="K123:N124"/>
    <mergeCell ref="O123:R124"/>
  </mergeCells>
  <conditionalFormatting sqref="F4:BF9 F10:AE10 AG10:BF10 F11:BF26 F27:AE27 AG27:BF27 F28:BF43 F44:AE44 AG44:BF44 F45:BF60 F61:AE61 AG61:BF61 F62:BF77 F78:AE78 AG78:BF78 F79:BF94 F95:AE95 AG95:BF95 F96:BF101 F104:BF111 F112:AE112 AG112:BF112 F113:BF118 F121:BF128 F129:AE129 AG129:BF129 F130:BF132 K132:BF133 F133:J133">
    <cfRule type="cellIs" dxfId="14" priority="10" operator="equal">
      <formula>1</formula>
    </cfRule>
  </conditionalFormatting>
  <conditionalFormatting sqref="F134:BF135">
    <cfRule type="cellIs" dxfId="13" priority="1" operator="equal">
      <formula>1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2895-F80F-C748-9B39-6875B58FF9B5}">
  <sheetPr codeName="Hoja5"/>
  <dimension ref="A1:BG84"/>
  <sheetViews>
    <sheetView zoomScale="120" zoomScaleNormal="120" workbookViewId="0">
      <selection sqref="A1:D1"/>
    </sheetView>
  </sheetViews>
  <sheetFormatPr baseColWidth="10" defaultColWidth="10.83203125" defaultRowHeight="16" outlineLevelCol="1" x14ac:dyDescent="0.2"/>
  <cols>
    <col min="1" max="1" width="8.83203125" style="1" customWidth="1"/>
    <col min="2" max="3" width="6.83203125" style="1" customWidth="1"/>
    <col min="4" max="4" width="28.33203125" style="1" customWidth="1"/>
    <col min="5" max="5" width="4.33203125" style="17" customWidth="1" outlineLevel="1"/>
    <col min="6" max="31" width="5.33203125" style="1" customWidth="1" outlineLevel="1"/>
    <col min="32" max="32" width="3.33203125" style="1" customWidth="1"/>
    <col min="33" max="58" width="5.33203125" style="1" customWidth="1" outlineLevel="1"/>
    <col min="59" max="59" width="3.33203125" style="17" customWidth="1" outlineLevel="1"/>
    <col min="60" max="16384" width="10.83203125" style="1"/>
  </cols>
  <sheetData>
    <row r="1" spans="1:59" ht="21" x14ac:dyDescent="0.2">
      <c r="A1" s="97" t="s">
        <v>141</v>
      </c>
      <c r="B1" s="97"/>
      <c r="C1" s="97"/>
      <c r="D1" s="97"/>
    </row>
    <row r="2" spans="1:59" ht="8" customHeight="1" x14ac:dyDescent="0.2"/>
    <row r="3" spans="1:59" x14ac:dyDescent="0.2">
      <c r="A3" s="1" t="s">
        <v>84</v>
      </c>
      <c r="B3" s="95" t="s">
        <v>5</v>
      </c>
      <c r="C3" s="95"/>
    </row>
    <row r="4" spans="1:59" x14ac:dyDescent="0.2">
      <c r="A4" s="1" t="s">
        <v>103</v>
      </c>
      <c r="B4" s="96" t="s">
        <v>28</v>
      </c>
      <c r="C4" s="96"/>
      <c r="F4" s="93" t="s">
        <v>104</v>
      </c>
      <c r="G4" s="93"/>
      <c r="H4" s="93"/>
      <c r="I4" s="93"/>
      <c r="J4" s="94"/>
      <c r="K4" s="92" t="s">
        <v>105</v>
      </c>
      <c r="L4" s="93"/>
      <c r="M4" s="93"/>
      <c r="N4" s="94"/>
      <c r="O4" s="92" t="s">
        <v>106</v>
      </c>
      <c r="P4" s="93"/>
      <c r="Q4" s="93"/>
      <c r="R4" s="94"/>
      <c r="S4" s="92" t="s">
        <v>89</v>
      </c>
      <c r="T4" s="93"/>
      <c r="U4" s="93"/>
      <c r="V4" s="94"/>
      <c r="W4" s="92" t="s">
        <v>107</v>
      </c>
      <c r="X4" s="93"/>
      <c r="Y4" s="93"/>
      <c r="Z4" s="93"/>
      <c r="AA4" s="94"/>
      <c r="AB4" s="92" t="s">
        <v>108</v>
      </c>
      <c r="AC4" s="93"/>
      <c r="AD4" s="93"/>
      <c r="AE4" s="93"/>
      <c r="AG4" s="93" t="s">
        <v>109</v>
      </c>
      <c r="AH4" s="93"/>
      <c r="AI4" s="93"/>
      <c r="AJ4" s="93"/>
      <c r="AK4" s="94"/>
      <c r="AL4" s="92" t="s">
        <v>110</v>
      </c>
      <c r="AM4" s="93"/>
      <c r="AN4" s="93"/>
      <c r="AO4" s="93"/>
      <c r="AP4" s="92" t="s">
        <v>111</v>
      </c>
      <c r="AQ4" s="93"/>
      <c r="AR4" s="93"/>
      <c r="AS4" s="94"/>
      <c r="AT4" s="92" t="s">
        <v>95</v>
      </c>
      <c r="AU4" s="93"/>
      <c r="AV4" s="93"/>
      <c r="AW4" s="93"/>
      <c r="AX4" s="94"/>
      <c r="AY4" s="92" t="s">
        <v>112</v>
      </c>
      <c r="AZ4" s="93"/>
      <c r="BA4" s="93"/>
      <c r="BB4" s="94"/>
      <c r="BC4" s="92" t="s">
        <v>113</v>
      </c>
      <c r="BD4" s="93"/>
      <c r="BE4" s="93"/>
      <c r="BF4" s="93"/>
    </row>
    <row r="5" spans="1:59" ht="8" customHeight="1" x14ac:dyDescent="0.2">
      <c r="F5" s="93"/>
      <c r="G5" s="93"/>
      <c r="H5" s="93"/>
      <c r="I5" s="93"/>
      <c r="J5" s="94"/>
      <c r="K5" s="92"/>
      <c r="L5" s="93"/>
      <c r="M5" s="93"/>
      <c r="N5" s="94"/>
      <c r="O5" s="92"/>
      <c r="P5" s="93"/>
      <c r="Q5" s="93"/>
      <c r="R5" s="94"/>
      <c r="S5" s="92"/>
      <c r="T5" s="93"/>
      <c r="U5" s="93"/>
      <c r="V5" s="94"/>
      <c r="W5" s="92"/>
      <c r="X5" s="93"/>
      <c r="Y5" s="93"/>
      <c r="Z5" s="93"/>
      <c r="AA5" s="94"/>
      <c r="AB5" s="92"/>
      <c r="AC5" s="93"/>
      <c r="AD5" s="93"/>
      <c r="AE5" s="93"/>
      <c r="AG5" s="93"/>
      <c r="AH5" s="93"/>
      <c r="AI5" s="93"/>
      <c r="AJ5" s="93"/>
      <c r="AK5" s="94"/>
      <c r="AL5" s="92"/>
      <c r="AM5" s="93"/>
      <c r="AN5" s="93"/>
      <c r="AO5" s="93"/>
      <c r="AP5" s="92"/>
      <c r="AQ5" s="93"/>
      <c r="AR5" s="93"/>
      <c r="AS5" s="94"/>
      <c r="AT5" s="92"/>
      <c r="AU5" s="93"/>
      <c r="AV5" s="93"/>
      <c r="AW5" s="93"/>
      <c r="AX5" s="94"/>
      <c r="AY5" s="92"/>
      <c r="AZ5" s="93"/>
      <c r="BA5" s="93"/>
      <c r="BB5" s="94"/>
      <c r="BC5" s="92"/>
      <c r="BD5" s="93"/>
      <c r="BE5" s="93"/>
      <c r="BF5" s="93"/>
    </row>
    <row r="6" spans="1:59" x14ac:dyDescent="0.2">
      <c r="A6" s="91" t="s">
        <v>114</v>
      </c>
      <c r="B6" s="91"/>
      <c r="C6" s="91"/>
      <c r="D6" s="91"/>
      <c r="F6" s="20" t="s">
        <v>98</v>
      </c>
      <c r="G6" s="6" t="s">
        <v>99</v>
      </c>
      <c r="H6" s="20" t="s">
        <v>100</v>
      </c>
      <c r="I6" s="6" t="s">
        <v>101</v>
      </c>
      <c r="J6" s="21" t="s">
        <v>102</v>
      </c>
      <c r="K6" s="6" t="s">
        <v>98</v>
      </c>
      <c r="L6" s="20" t="s">
        <v>99</v>
      </c>
      <c r="M6" s="6" t="s">
        <v>100</v>
      </c>
      <c r="N6" s="22" t="s">
        <v>101</v>
      </c>
      <c r="O6" s="6" t="s">
        <v>98</v>
      </c>
      <c r="P6" s="20" t="s">
        <v>99</v>
      </c>
      <c r="Q6" s="6" t="s">
        <v>100</v>
      </c>
      <c r="R6" s="22" t="s">
        <v>101</v>
      </c>
      <c r="S6" s="6" t="s">
        <v>98</v>
      </c>
      <c r="T6" s="20" t="s">
        <v>99</v>
      </c>
      <c r="U6" s="6" t="s">
        <v>100</v>
      </c>
      <c r="V6" s="22" t="s">
        <v>101</v>
      </c>
      <c r="W6" s="6" t="s">
        <v>98</v>
      </c>
      <c r="X6" s="20" t="s">
        <v>99</v>
      </c>
      <c r="Y6" s="6" t="s">
        <v>100</v>
      </c>
      <c r="Z6" s="20" t="s">
        <v>101</v>
      </c>
      <c r="AA6" s="7" t="s">
        <v>102</v>
      </c>
      <c r="AB6" s="20" t="s">
        <v>98</v>
      </c>
      <c r="AC6" s="6" t="s">
        <v>99</v>
      </c>
      <c r="AD6" s="20" t="s">
        <v>100</v>
      </c>
      <c r="AE6" s="6" t="s">
        <v>101</v>
      </c>
      <c r="AG6" s="20" t="s">
        <v>98</v>
      </c>
      <c r="AH6" s="6" t="s">
        <v>99</v>
      </c>
      <c r="AI6" s="20" t="s">
        <v>100</v>
      </c>
      <c r="AJ6" s="7" t="s">
        <v>101</v>
      </c>
      <c r="AK6" s="7" t="s">
        <v>102</v>
      </c>
      <c r="AL6" s="20" t="s">
        <v>98</v>
      </c>
      <c r="AM6" s="6" t="s">
        <v>99</v>
      </c>
      <c r="AN6" s="20" t="s">
        <v>100</v>
      </c>
      <c r="AO6" s="7" t="s">
        <v>101</v>
      </c>
      <c r="AP6" s="6" t="s">
        <v>98</v>
      </c>
      <c r="AQ6" s="20" t="s">
        <v>99</v>
      </c>
      <c r="AR6" s="6" t="s">
        <v>100</v>
      </c>
      <c r="AS6" s="22" t="s">
        <v>101</v>
      </c>
      <c r="AT6" s="6" t="s">
        <v>98</v>
      </c>
      <c r="AU6" s="20" t="s">
        <v>99</v>
      </c>
      <c r="AV6" s="6" t="s">
        <v>100</v>
      </c>
      <c r="AW6" s="20" t="s">
        <v>101</v>
      </c>
      <c r="AX6" s="7" t="s">
        <v>102</v>
      </c>
      <c r="AY6" s="20" t="s">
        <v>98</v>
      </c>
      <c r="AZ6" s="6" t="s">
        <v>99</v>
      </c>
      <c r="BA6" s="20" t="s">
        <v>100</v>
      </c>
      <c r="BB6" s="7" t="s">
        <v>101</v>
      </c>
      <c r="BC6" s="20" t="s">
        <v>98</v>
      </c>
      <c r="BD6" s="6" t="s">
        <v>99</v>
      </c>
      <c r="BE6" s="20" t="s">
        <v>100</v>
      </c>
      <c r="BF6" s="6" t="s">
        <v>101</v>
      </c>
    </row>
    <row r="7" spans="1:59" x14ac:dyDescent="0.2">
      <c r="A7" s="3" t="str">
        <f>ACCIONES!$M$3</f>
        <v>Regal de Fuet a les 20 primeres compres de 20€</v>
      </c>
      <c r="B7" s="3"/>
      <c r="C7" s="3"/>
      <c r="D7" s="3"/>
      <c r="E7" s="17">
        <f t="shared" ref="E7:E16" si="0">SUM(BG7,BG24,BG41,BG58,BG75)</f>
        <v>10</v>
      </c>
      <c r="F7" s="5"/>
      <c r="G7" s="5"/>
      <c r="H7" s="5"/>
      <c r="I7" s="5"/>
      <c r="J7" s="34"/>
      <c r="K7" s="5"/>
      <c r="L7" s="5"/>
      <c r="M7" s="5"/>
      <c r="N7" s="36"/>
      <c r="O7" s="36"/>
      <c r="P7" s="5">
        <v>1</v>
      </c>
      <c r="Q7" s="5">
        <v>1</v>
      </c>
      <c r="R7" s="5"/>
      <c r="S7" s="5"/>
      <c r="T7" s="5"/>
      <c r="U7" s="5"/>
      <c r="V7" s="36"/>
      <c r="W7" s="5"/>
      <c r="X7" s="5"/>
      <c r="Y7" s="5"/>
      <c r="Z7" s="5"/>
      <c r="AA7" s="36"/>
      <c r="AB7" s="5"/>
      <c r="AC7" s="5"/>
      <c r="AD7" s="5"/>
      <c r="AE7" s="5"/>
      <c r="AF7" s="2"/>
      <c r="AG7" s="5"/>
      <c r="AH7" s="5"/>
      <c r="AI7" s="5"/>
      <c r="AJ7" s="5"/>
      <c r="AK7" s="36"/>
      <c r="AL7" s="5"/>
      <c r="AM7" s="5"/>
      <c r="AN7" s="5"/>
      <c r="AO7" s="36"/>
      <c r="AP7" s="5"/>
      <c r="AQ7" s="5"/>
      <c r="AR7" s="5"/>
      <c r="AS7" s="36"/>
      <c r="AT7" s="5"/>
      <c r="AU7" s="5"/>
      <c r="AV7" s="5"/>
      <c r="AW7" s="5"/>
      <c r="AX7" s="36"/>
      <c r="AY7" s="5"/>
      <c r="AZ7" s="5"/>
      <c r="BA7" s="5"/>
      <c r="BB7" s="36"/>
      <c r="BC7" s="5"/>
      <c r="BD7" s="5"/>
      <c r="BE7" s="5"/>
      <c r="BF7" s="5"/>
      <c r="BG7" s="9">
        <f t="shared" ref="BG7:BG15" si="1">COUNTIF(F7:BF7, 1)</f>
        <v>2</v>
      </c>
    </row>
    <row r="8" spans="1:59" x14ac:dyDescent="0.2">
      <c r="A8" s="3" t="str">
        <f>ACCIONES!$M$4</f>
        <v>Regal de PRIMAVERA: samarreta per compra de 100€</v>
      </c>
      <c r="B8" s="4"/>
      <c r="C8" s="4"/>
      <c r="D8" s="4"/>
      <c r="E8" s="17">
        <f t="shared" si="0"/>
        <v>10</v>
      </c>
      <c r="F8" s="5"/>
      <c r="G8" s="5"/>
      <c r="H8" s="5"/>
      <c r="I8" s="5"/>
      <c r="J8" s="35"/>
      <c r="K8" s="5"/>
      <c r="L8" s="5"/>
      <c r="M8" s="5"/>
      <c r="N8" s="35"/>
      <c r="O8" s="5"/>
      <c r="P8" s="5"/>
      <c r="Q8" s="5"/>
      <c r="R8" s="35"/>
      <c r="S8" s="5"/>
      <c r="T8" s="5"/>
      <c r="U8" s="35">
        <v>1</v>
      </c>
      <c r="V8" s="35">
        <v>1</v>
      </c>
      <c r="W8" s="5"/>
      <c r="X8" s="5"/>
      <c r="Y8" s="5"/>
      <c r="Z8" s="5"/>
      <c r="AA8" s="35"/>
      <c r="AB8" s="5"/>
      <c r="AC8" s="5"/>
      <c r="AD8" s="5"/>
      <c r="AE8" s="5"/>
      <c r="AF8" s="2"/>
      <c r="AG8" s="5"/>
      <c r="AH8" s="5"/>
      <c r="AI8" s="5"/>
      <c r="AJ8" s="5"/>
      <c r="AK8" s="35"/>
      <c r="AL8" s="5"/>
      <c r="AM8" s="5"/>
      <c r="AN8" s="5"/>
      <c r="AO8" s="36"/>
      <c r="AP8" s="5"/>
      <c r="AQ8" s="5"/>
      <c r="AR8" s="5"/>
      <c r="AS8" s="35"/>
      <c r="AT8" s="5"/>
      <c r="AU8" s="5"/>
      <c r="AV8" s="5"/>
      <c r="AW8" s="5"/>
      <c r="AX8" s="35"/>
      <c r="AY8" s="5"/>
      <c r="AZ8" s="5"/>
      <c r="BA8" s="5"/>
      <c r="BB8" s="35"/>
      <c r="BC8" s="5"/>
      <c r="BD8" s="5"/>
      <c r="BE8" s="5"/>
      <c r="BF8" s="5"/>
      <c r="BG8" s="9">
        <f t="shared" si="1"/>
        <v>2</v>
      </c>
    </row>
    <row r="9" spans="1:59" x14ac:dyDescent="0.2">
      <c r="A9" s="3" t="str">
        <f>ACCIONES!$M$5</f>
        <v>Regal d'ESTIU: 3 opcions a escollir per compra de 50€</v>
      </c>
      <c r="B9" s="4"/>
      <c r="C9" s="4"/>
      <c r="D9" s="4"/>
      <c r="E9" s="17">
        <f t="shared" si="0"/>
        <v>15</v>
      </c>
      <c r="F9" s="5"/>
      <c r="G9" s="5"/>
      <c r="H9" s="5"/>
      <c r="I9" s="5"/>
      <c r="J9" s="35"/>
      <c r="K9" s="5"/>
      <c r="L9" s="5"/>
      <c r="M9" s="5"/>
      <c r="N9" s="35"/>
      <c r="O9" s="5"/>
      <c r="P9" s="5"/>
      <c r="Q9" s="5"/>
      <c r="R9" s="35"/>
      <c r="S9" s="5"/>
      <c r="T9" s="5"/>
      <c r="U9" s="5"/>
      <c r="V9" s="35"/>
      <c r="W9" s="5"/>
      <c r="X9" s="5"/>
      <c r="Y9" s="5"/>
      <c r="Z9" s="5"/>
      <c r="AA9" s="35"/>
      <c r="AB9" s="5">
        <v>1</v>
      </c>
      <c r="AC9" s="5">
        <v>1</v>
      </c>
      <c r="AD9" s="5">
        <v>1</v>
      </c>
      <c r="AE9" s="5"/>
      <c r="AF9" s="2"/>
      <c r="AG9" s="5"/>
      <c r="AH9" s="5"/>
      <c r="AI9" s="5"/>
      <c r="AJ9" s="5"/>
      <c r="AK9" s="35"/>
      <c r="AL9" s="5"/>
      <c r="AM9" s="5"/>
      <c r="AN9" s="5"/>
      <c r="AO9" s="36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35"/>
      <c r="BC9" s="5"/>
      <c r="BD9" s="5"/>
      <c r="BE9" s="5"/>
      <c r="BF9" s="5"/>
      <c r="BG9" s="9">
        <f t="shared" si="1"/>
        <v>3</v>
      </c>
    </row>
    <row r="10" spans="1:59" x14ac:dyDescent="0.2">
      <c r="A10" s="3" t="str">
        <f>ACCIONES!$M$6</f>
        <v>Regal de TARDOR: roba per compra de 100€</v>
      </c>
      <c r="B10" s="4"/>
      <c r="C10" s="4"/>
      <c r="D10" s="4"/>
      <c r="E10" s="17">
        <f t="shared" si="0"/>
        <v>25</v>
      </c>
      <c r="F10" s="5"/>
      <c r="G10" s="5"/>
      <c r="H10" s="5"/>
      <c r="I10" s="5"/>
      <c r="J10" s="35"/>
      <c r="K10" s="5"/>
      <c r="L10" s="5"/>
      <c r="M10" s="5"/>
      <c r="N10" s="35"/>
      <c r="O10" s="5"/>
      <c r="P10" s="5"/>
      <c r="Q10" s="5"/>
      <c r="R10" s="35"/>
      <c r="S10" s="5"/>
      <c r="T10" s="5"/>
      <c r="U10" s="5"/>
      <c r="V10" s="35"/>
      <c r="W10" s="5"/>
      <c r="X10" s="5"/>
      <c r="Y10" s="5"/>
      <c r="Z10" s="5"/>
      <c r="AA10" s="35"/>
      <c r="AB10" s="5"/>
      <c r="AC10" s="5"/>
      <c r="AD10" s="5"/>
      <c r="AE10" s="5"/>
      <c r="AF10" s="2"/>
      <c r="AG10" s="5"/>
      <c r="AH10" s="5"/>
      <c r="AI10" s="5"/>
      <c r="AJ10" s="5"/>
      <c r="AK10" s="35"/>
      <c r="AL10" s="5"/>
      <c r="AM10" s="5"/>
      <c r="AN10" s="5"/>
      <c r="AO10" s="36"/>
      <c r="AP10" s="5"/>
      <c r="AQ10" s="5"/>
      <c r="AR10" s="5"/>
      <c r="AS10" s="5"/>
      <c r="AT10" s="5">
        <v>1</v>
      </c>
      <c r="AU10" s="35">
        <v>1</v>
      </c>
      <c r="AV10" s="5">
        <v>1</v>
      </c>
      <c r="AW10" s="5">
        <v>1</v>
      </c>
      <c r="AX10" s="5">
        <v>1</v>
      </c>
      <c r="AY10" s="5"/>
      <c r="AZ10" s="5"/>
      <c r="BA10" s="5"/>
      <c r="BB10" s="35"/>
      <c r="BC10" s="5"/>
      <c r="BD10" s="5"/>
      <c r="BE10" s="5"/>
      <c r="BF10" s="5"/>
      <c r="BG10" s="9">
        <f t="shared" si="1"/>
        <v>5</v>
      </c>
    </row>
    <row r="11" spans="1:59" x14ac:dyDescent="0.2">
      <c r="A11" s="3" t="str">
        <f>ACCIONES!$M$7</f>
        <v>Dinar tècnic de formació</v>
      </c>
      <c r="B11" s="4"/>
      <c r="C11" s="4"/>
      <c r="D11" s="4"/>
      <c r="E11" s="17">
        <f t="shared" si="0"/>
        <v>0</v>
      </c>
      <c r="F11" s="5"/>
      <c r="G11" s="5"/>
      <c r="H11" s="5"/>
      <c r="I11" s="5"/>
      <c r="J11" s="35"/>
      <c r="K11" s="5"/>
      <c r="L11" s="5"/>
      <c r="M11" s="5"/>
      <c r="N11" s="35"/>
      <c r="O11" s="5"/>
      <c r="P11" s="5"/>
      <c r="Q11" s="5"/>
      <c r="R11" s="35"/>
      <c r="S11" s="5"/>
      <c r="T11" s="5"/>
      <c r="U11" s="5"/>
      <c r="V11" s="35"/>
      <c r="W11" s="5"/>
      <c r="X11" s="5"/>
      <c r="Y11" s="5"/>
      <c r="Z11" s="5"/>
      <c r="AA11" s="35"/>
      <c r="AB11" s="5"/>
      <c r="AC11" s="5"/>
      <c r="AD11" s="5"/>
      <c r="AE11" s="5"/>
      <c r="AF11" s="2"/>
      <c r="AG11" s="5"/>
      <c r="AH11" s="5"/>
      <c r="AI11" s="5"/>
      <c r="AJ11" s="5"/>
      <c r="AK11" s="35"/>
      <c r="AL11" s="5"/>
      <c r="AM11" s="5"/>
      <c r="AN11" s="5"/>
      <c r="AO11" s="36"/>
      <c r="AP11" s="5"/>
      <c r="AQ11" s="5"/>
      <c r="AR11" s="5"/>
      <c r="AS11" s="35"/>
      <c r="AT11" s="5"/>
      <c r="AU11" s="5"/>
      <c r="AV11" s="5"/>
      <c r="AW11" s="5"/>
      <c r="AX11" s="35"/>
      <c r="AY11" s="5"/>
      <c r="AZ11" s="5"/>
      <c r="BA11" s="5"/>
      <c r="BB11" s="35"/>
      <c r="BC11" s="5"/>
      <c r="BD11" s="5"/>
      <c r="BE11" s="5"/>
      <c r="BF11" s="5"/>
      <c r="BG11" s="9">
        <f t="shared" si="1"/>
        <v>0</v>
      </c>
    </row>
    <row r="12" spans="1:59" x14ac:dyDescent="0.2">
      <c r="A12" s="3" t="str">
        <f>ACCIONES!$M$8</f>
        <v>Jornada de producte en botiga amb dinar</v>
      </c>
      <c r="B12" s="4"/>
      <c r="C12" s="4"/>
      <c r="D12" s="4"/>
      <c r="E12" s="17">
        <f t="shared" si="0"/>
        <v>0</v>
      </c>
      <c r="F12" s="5"/>
      <c r="G12" s="5"/>
      <c r="H12" s="5"/>
      <c r="I12" s="5"/>
      <c r="J12" s="35"/>
      <c r="K12" s="5"/>
      <c r="L12" s="5"/>
      <c r="M12" s="5"/>
      <c r="N12" s="35"/>
      <c r="O12" s="5"/>
      <c r="P12" s="5"/>
      <c r="Q12" s="5"/>
      <c r="R12" s="35"/>
      <c r="S12" s="5"/>
      <c r="T12" s="5"/>
      <c r="U12" s="5"/>
      <c r="V12" s="35"/>
      <c r="W12" s="5"/>
      <c r="X12" s="5"/>
      <c r="Y12" s="5"/>
      <c r="Z12" s="5"/>
      <c r="AA12" s="35"/>
      <c r="AB12" s="5"/>
      <c r="AC12" s="5"/>
      <c r="AD12" s="5"/>
      <c r="AE12" s="5"/>
      <c r="AF12" s="2"/>
      <c r="AG12" s="5"/>
      <c r="AH12" s="5"/>
      <c r="AI12" s="5"/>
      <c r="AJ12" s="5"/>
      <c r="AK12" s="35"/>
      <c r="AL12" s="5"/>
      <c r="AM12" s="5"/>
      <c r="AN12" s="5"/>
      <c r="AO12" s="36"/>
      <c r="AP12" s="5"/>
      <c r="AQ12" s="5"/>
      <c r="AR12" s="5"/>
      <c r="AS12" s="35"/>
      <c r="AT12" s="5"/>
      <c r="AU12" s="5"/>
      <c r="AV12" s="5"/>
      <c r="AW12" s="5"/>
      <c r="AX12" s="35"/>
      <c r="AY12" s="5"/>
      <c r="AZ12" s="5"/>
      <c r="BA12" s="5"/>
      <c r="BB12" s="35"/>
      <c r="BC12" s="5"/>
      <c r="BD12" s="5"/>
      <c r="BE12" s="5"/>
      <c r="BF12" s="5"/>
      <c r="BG12" s="9">
        <f t="shared" si="1"/>
        <v>0</v>
      </c>
    </row>
    <row r="13" spans="1:59" x14ac:dyDescent="0.2">
      <c r="A13" s="3" t="str">
        <f>ACCIONES!$M$9</f>
        <v>Esmorzar en el punt de venda</v>
      </c>
      <c r="B13" s="4"/>
      <c r="C13" s="4"/>
      <c r="D13" s="4"/>
      <c r="E13" s="17">
        <f t="shared" si="0"/>
        <v>52</v>
      </c>
      <c r="F13" s="5"/>
      <c r="G13" s="5"/>
      <c r="H13" s="5"/>
      <c r="I13" s="5"/>
      <c r="J13" s="35"/>
      <c r="K13" s="5"/>
      <c r="L13" s="5"/>
      <c r="M13" s="5"/>
      <c r="N13" s="35"/>
      <c r="O13" s="5"/>
      <c r="P13" s="5"/>
      <c r="Q13" s="5"/>
      <c r="R13" s="35"/>
      <c r="S13" s="5"/>
      <c r="T13" s="5"/>
      <c r="U13" s="5"/>
      <c r="V13" s="35"/>
      <c r="W13" s="5"/>
      <c r="X13" s="5"/>
      <c r="Y13" s="5"/>
      <c r="Z13" s="5"/>
      <c r="AA13" s="35"/>
      <c r="AB13" s="5"/>
      <c r="AC13" s="5"/>
      <c r="AD13" s="5"/>
      <c r="AE13" s="5"/>
      <c r="AF13" s="2"/>
      <c r="AG13" s="5"/>
      <c r="AH13" s="5"/>
      <c r="AI13" s="5"/>
      <c r="AJ13" s="5"/>
      <c r="AK13" s="35"/>
      <c r="AL13" s="5"/>
      <c r="AM13" s="5"/>
      <c r="AN13" s="5"/>
      <c r="AO13" s="36"/>
      <c r="AP13" s="5"/>
      <c r="AQ13" s="5"/>
      <c r="AR13" s="5"/>
      <c r="AS13" s="35"/>
      <c r="AT13" s="5"/>
      <c r="AU13" s="5"/>
      <c r="AV13" s="5"/>
      <c r="AW13" s="5"/>
      <c r="AX13" s="35"/>
      <c r="AY13" s="5"/>
      <c r="AZ13" s="5"/>
      <c r="BA13" s="5"/>
      <c r="BB13" s="35"/>
      <c r="BC13" s="5"/>
      <c r="BD13" s="5"/>
      <c r="BE13" s="5"/>
      <c r="BF13" s="5"/>
      <c r="BG13" s="9">
        <f t="shared" si="1"/>
        <v>0</v>
      </c>
    </row>
    <row r="14" spans="1:59" x14ac:dyDescent="0.2">
      <c r="A14" s="3" t="str">
        <f>ACCIONES!$M$10</f>
        <v>Dia especial de botiga</v>
      </c>
      <c r="B14" s="4"/>
      <c r="C14" s="4"/>
      <c r="D14" s="4"/>
      <c r="E14" s="17">
        <f t="shared" si="0"/>
        <v>5</v>
      </c>
      <c r="F14" s="5"/>
      <c r="G14" s="5"/>
      <c r="H14" s="5"/>
      <c r="I14" s="5"/>
      <c r="J14" s="5"/>
      <c r="K14" s="35">
        <v>1</v>
      </c>
      <c r="L14" s="5"/>
      <c r="M14" s="5"/>
      <c r="N14" s="35"/>
      <c r="O14" s="5"/>
      <c r="P14" s="5"/>
      <c r="Q14" s="5"/>
      <c r="R14" s="35"/>
      <c r="S14" s="5"/>
      <c r="T14" s="5"/>
      <c r="U14" s="5"/>
      <c r="V14" s="35"/>
      <c r="W14" s="5"/>
      <c r="X14" s="5"/>
      <c r="Y14" s="5"/>
      <c r="Z14" s="5"/>
      <c r="AA14" s="35"/>
      <c r="AB14" s="5"/>
      <c r="AC14" s="5"/>
      <c r="AD14" s="5"/>
      <c r="AE14" s="5"/>
      <c r="AF14" s="2"/>
      <c r="AG14" s="5"/>
      <c r="AH14" s="5"/>
      <c r="AI14" s="5"/>
      <c r="AJ14" s="5"/>
      <c r="AK14" s="35"/>
      <c r="AL14" s="5"/>
      <c r="AM14" s="5"/>
      <c r="AN14" s="5"/>
      <c r="AO14" s="36"/>
      <c r="AP14" s="5"/>
      <c r="AQ14" s="5"/>
      <c r="AR14" s="5"/>
      <c r="AS14" s="35"/>
      <c r="AT14" s="5"/>
      <c r="AU14" s="5"/>
      <c r="AV14" s="5"/>
      <c r="AW14" s="5"/>
      <c r="AX14" s="35"/>
      <c r="AY14" s="5"/>
      <c r="AZ14" s="5"/>
      <c r="BA14" s="5"/>
      <c r="BB14" s="35"/>
      <c r="BC14" s="5"/>
      <c r="BD14" s="5"/>
      <c r="BE14" s="5"/>
      <c r="BF14" s="5"/>
      <c r="BG14" s="9">
        <f t="shared" si="1"/>
        <v>1</v>
      </c>
    </row>
    <row r="15" spans="1:59" x14ac:dyDescent="0.2">
      <c r="A15" s="3" t="str">
        <f>ACCIONES!$M$11</f>
        <v>Sorteig a botiga de Preu/Article</v>
      </c>
      <c r="B15" s="4"/>
      <c r="C15" s="4"/>
      <c r="D15" s="4"/>
      <c r="E15" s="17">
        <f t="shared" si="0"/>
        <v>0</v>
      </c>
      <c r="F15" s="5"/>
      <c r="G15" s="5"/>
      <c r="H15" s="5"/>
      <c r="I15" s="5"/>
      <c r="J15" s="35"/>
      <c r="K15" s="5"/>
      <c r="L15" s="5"/>
      <c r="M15" s="5"/>
      <c r="N15" s="35"/>
      <c r="O15" s="5"/>
      <c r="P15" s="5"/>
      <c r="Q15" s="5"/>
      <c r="R15" s="35"/>
      <c r="S15" s="5"/>
      <c r="T15" s="5"/>
      <c r="U15" s="5"/>
      <c r="V15" s="35"/>
      <c r="W15" s="5"/>
      <c r="X15" s="5"/>
      <c r="Y15" s="5"/>
      <c r="Z15" s="5"/>
      <c r="AA15" s="35"/>
      <c r="AB15" s="5"/>
      <c r="AC15" s="5"/>
      <c r="AD15" s="5"/>
      <c r="AE15" s="5"/>
      <c r="AF15" s="2"/>
      <c r="AG15" s="5"/>
      <c r="AH15" s="5"/>
      <c r="AI15" s="5"/>
      <c r="AJ15" s="5"/>
      <c r="AK15" s="35"/>
      <c r="AL15" s="5"/>
      <c r="AM15" s="5"/>
      <c r="AN15" s="5"/>
      <c r="AO15" s="36"/>
      <c r="AP15" s="5"/>
      <c r="AQ15" s="5"/>
      <c r="AR15" s="5"/>
      <c r="AS15" s="35"/>
      <c r="AT15" s="5"/>
      <c r="AU15" s="5"/>
      <c r="AV15" s="5"/>
      <c r="AW15" s="5"/>
      <c r="AX15" s="35"/>
      <c r="AY15" s="5"/>
      <c r="AZ15" s="5"/>
      <c r="BA15" s="5"/>
      <c r="BB15" s="35"/>
      <c r="BC15" s="5"/>
      <c r="BD15" s="5"/>
      <c r="BE15" s="5"/>
      <c r="BF15" s="5"/>
      <c r="BG15" s="9">
        <f t="shared" si="1"/>
        <v>0</v>
      </c>
    </row>
    <row r="16" spans="1:59" x14ac:dyDescent="0.2">
      <c r="A16" s="3" t="str">
        <f>ACCIONES!$M$12</f>
        <v>Obsequi de roba fins a fi d'existències</v>
      </c>
      <c r="B16" s="4"/>
      <c r="C16" s="4"/>
      <c r="D16" s="4"/>
      <c r="E16" s="17">
        <f t="shared" si="0"/>
        <v>0</v>
      </c>
      <c r="F16" s="5"/>
      <c r="G16" s="5"/>
      <c r="H16" s="5"/>
      <c r="I16" s="5"/>
      <c r="J16" s="35"/>
      <c r="K16" s="5"/>
      <c r="L16" s="5"/>
      <c r="M16" s="5"/>
      <c r="N16" s="35"/>
      <c r="O16" s="5"/>
      <c r="P16" s="5"/>
      <c r="Q16" s="5"/>
      <c r="R16" s="35"/>
      <c r="S16" s="5"/>
      <c r="T16" s="5"/>
      <c r="U16" s="5"/>
      <c r="V16" s="35"/>
      <c r="W16" s="5"/>
      <c r="X16" s="5"/>
      <c r="Y16" s="5"/>
      <c r="Z16" s="5"/>
      <c r="AA16" s="35"/>
      <c r="AB16" s="5"/>
      <c r="AC16" s="5"/>
      <c r="AD16" s="5"/>
      <c r="AE16" s="5"/>
      <c r="AF16" s="2"/>
      <c r="AG16" s="5"/>
      <c r="AH16" s="5"/>
      <c r="AI16" s="5"/>
      <c r="AJ16" s="5"/>
      <c r="AK16" s="35"/>
      <c r="AL16" s="5"/>
      <c r="AM16" s="5"/>
      <c r="AN16" s="5"/>
      <c r="AO16" s="36"/>
      <c r="AP16" s="5"/>
      <c r="AQ16" s="5"/>
      <c r="AR16" s="5"/>
      <c r="AS16" s="35"/>
      <c r="AT16" s="5"/>
      <c r="AU16" s="5"/>
      <c r="AV16" s="5"/>
      <c r="AW16" s="5"/>
      <c r="AX16" s="35"/>
      <c r="AY16" s="5"/>
      <c r="AZ16" s="5"/>
      <c r="BA16" s="5"/>
      <c r="BB16" s="35"/>
      <c r="BC16" s="5"/>
      <c r="BD16" s="5"/>
      <c r="BE16" s="5"/>
      <c r="BF16" s="5"/>
      <c r="BG16" s="9">
        <f t="shared" ref="BG16" si="2">COUNTIF(F16:BF16, 1)</f>
        <v>0</v>
      </c>
    </row>
    <row r="19" spans="1:59" ht="8" customHeight="1" x14ac:dyDescent="0.2"/>
    <row r="20" spans="1:59" x14ac:dyDescent="0.2">
      <c r="A20" s="1" t="s">
        <v>84</v>
      </c>
      <c r="B20" s="95" t="s">
        <v>5</v>
      </c>
      <c r="C20" s="95"/>
    </row>
    <row r="21" spans="1:59" x14ac:dyDescent="0.2">
      <c r="A21" s="1" t="s">
        <v>103</v>
      </c>
      <c r="B21" s="96" t="s">
        <v>16</v>
      </c>
      <c r="C21" s="96"/>
      <c r="F21" s="93" t="s">
        <v>104</v>
      </c>
      <c r="G21" s="93"/>
      <c r="H21" s="93"/>
      <c r="I21" s="93"/>
      <c r="J21" s="94"/>
      <c r="K21" s="92" t="s">
        <v>105</v>
      </c>
      <c r="L21" s="93"/>
      <c r="M21" s="93"/>
      <c r="N21" s="94"/>
      <c r="O21" s="92" t="s">
        <v>106</v>
      </c>
      <c r="P21" s="93"/>
      <c r="Q21" s="93"/>
      <c r="R21" s="94"/>
      <c r="S21" s="92" t="s">
        <v>89</v>
      </c>
      <c r="T21" s="93"/>
      <c r="U21" s="93"/>
      <c r="V21" s="94"/>
      <c r="W21" s="92" t="s">
        <v>107</v>
      </c>
      <c r="X21" s="93"/>
      <c r="Y21" s="93"/>
      <c r="Z21" s="93"/>
      <c r="AA21" s="94"/>
      <c r="AB21" s="92" t="s">
        <v>108</v>
      </c>
      <c r="AC21" s="93"/>
      <c r="AD21" s="93"/>
      <c r="AE21" s="93"/>
      <c r="AG21" s="93" t="s">
        <v>109</v>
      </c>
      <c r="AH21" s="93"/>
      <c r="AI21" s="93"/>
      <c r="AJ21" s="93"/>
      <c r="AK21" s="94"/>
      <c r="AL21" s="92" t="s">
        <v>110</v>
      </c>
      <c r="AM21" s="93"/>
      <c r="AN21" s="93"/>
      <c r="AO21" s="93"/>
      <c r="AP21" s="92" t="s">
        <v>111</v>
      </c>
      <c r="AQ21" s="93"/>
      <c r="AR21" s="93"/>
      <c r="AS21" s="94"/>
      <c r="AT21" s="92" t="s">
        <v>95</v>
      </c>
      <c r="AU21" s="93"/>
      <c r="AV21" s="93"/>
      <c r="AW21" s="93"/>
      <c r="AX21" s="94"/>
      <c r="AY21" s="92" t="s">
        <v>112</v>
      </c>
      <c r="AZ21" s="93"/>
      <c r="BA21" s="93"/>
      <c r="BB21" s="94"/>
      <c r="BC21" s="92" t="s">
        <v>113</v>
      </c>
      <c r="BD21" s="93"/>
      <c r="BE21" s="93"/>
      <c r="BF21" s="93"/>
    </row>
    <row r="22" spans="1:59" ht="8" customHeight="1" x14ac:dyDescent="0.2">
      <c r="F22" s="93"/>
      <c r="G22" s="93"/>
      <c r="H22" s="93"/>
      <c r="I22" s="93"/>
      <c r="J22" s="94"/>
      <c r="K22" s="92"/>
      <c r="L22" s="93"/>
      <c r="M22" s="93"/>
      <c r="N22" s="94"/>
      <c r="O22" s="92"/>
      <c r="P22" s="93"/>
      <c r="Q22" s="93"/>
      <c r="R22" s="94"/>
      <c r="S22" s="92"/>
      <c r="T22" s="93"/>
      <c r="U22" s="93"/>
      <c r="V22" s="94"/>
      <c r="W22" s="92"/>
      <c r="X22" s="93"/>
      <c r="Y22" s="93"/>
      <c r="Z22" s="93"/>
      <c r="AA22" s="94"/>
      <c r="AB22" s="92"/>
      <c r="AC22" s="93"/>
      <c r="AD22" s="93"/>
      <c r="AE22" s="93"/>
      <c r="AG22" s="93"/>
      <c r="AH22" s="93"/>
      <c r="AI22" s="93"/>
      <c r="AJ22" s="93"/>
      <c r="AK22" s="94"/>
      <c r="AL22" s="92"/>
      <c r="AM22" s="93"/>
      <c r="AN22" s="93"/>
      <c r="AO22" s="93"/>
      <c r="AP22" s="92"/>
      <c r="AQ22" s="93"/>
      <c r="AR22" s="93"/>
      <c r="AS22" s="94"/>
      <c r="AT22" s="92"/>
      <c r="AU22" s="93"/>
      <c r="AV22" s="93"/>
      <c r="AW22" s="93"/>
      <c r="AX22" s="94"/>
      <c r="AY22" s="92"/>
      <c r="AZ22" s="93"/>
      <c r="BA22" s="93"/>
      <c r="BB22" s="94"/>
      <c r="BC22" s="92"/>
      <c r="BD22" s="93"/>
      <c r="BE22" s="93"/>
      <c r="BF22" s="93"/>
    </row>
    <row r="23" spans="1:59" x14ac:dyDescent="0.2">
      <c r="A23" s="91" t="s">
        <v>114</v>
      </c>
      <c r="B23" s="91"/>
      <c r="C23" s="91"/>
      <c r="D23" s="91"/>
      <c r="F23" s="20" t="s">
        <v>98</v>
      </c>
      <c r="G23" s="6" t="s">
        <v>99</v>
      </c>
      <c r="H23" s="20" t="s">
        <v>100</v>
      </c>
      <c r="I23" s="6" t="s">
        <v>101</v>
      </c>
      <c r="J23" s="21" t="s">
        <v>102</v>
      </c>
      <c r="K23" s="6" t="s">
        <v>98</v>
      </c>
      <c r="L23" s="20" t="s">
        <v>99</v>
      </c>
      <c r="M23" s="6" t="s">
        <v>100</v>
      </c>
      <c r="N23" s="22" t="s">
        <v>101</v>
      </c>
      <c r="O23" s="6" t="s">
        <v>98</v>
      </c>
      <c r="P23" s="20" t="s">
        <v>99</v>
      </c>
      <c r="Q23" s="6" t="s">
        <v>100</v>
      </c>
      <c r="R23" s="22" t="s">
        <v>101</v>
      </c>
      <c r="S23" s="6" t="s">
        <v>98</v>
      </c>
      <c r="T23" s="20" t="s">
        <v>99</v>
      </c>
      <c r="U23" s="6" t="s">
        <v>100</v>
      </c>
      <c r="V23" s="22" t="s">
        <v>101</v>
      </c>
      <c r="W23" s="6" t="s">
        <v>98</v>
      </c>
      <c r="X23" s="20" t="s">
        <v>99</v>
      </c>
      <c r="Y23" s="6" t="s">
        <v>100</v>
      </c>
      <c r="Z23" s="20" t="s">
        <v>101</v>
      </c>
      <c r="AA23" s="7" t="s">
        <v>102</v>
      </c>
      <c r="AB23" s="20" t="s">
        <v>98</v>
      </c>
      <c r="AC23" s="6" t="s">
        <v>99</v>
      </c>
      <c r="AD23" s="20" t="s">
        <v>100</v>
      </c>
      <c r="AE23" s="6" t="s">
        <v>101</v>
      </c>
      <c r="AG23" s="20" t="s">
        <v>98</v>
      </c>
      <c r="AH23" s="6" t="s">
        <v>99</v>
      </c>
      <c r="AI23" s="20" t="s">
        <v>100</v>
      </c>
      <c r="AJ23" s="7" t="s">
        <v>101</v>
      </c>
      <c r="AK23" s="7" t="s">
        <v>102</v>
      </c>
      <c r="AL23" s="20" t="s">
        <v>98</v>
      </c>
      <c r="AM23" s="6" t="s">
        <v>99</v>
      </c>
      <c r="AN23" s="20" t="s">
        <v>100</v>
      </c>
      <c r="AO23" s="48" t="s">
        <v>101</v>
      </c>
      <c r="AP23" s="6" t="s">
        <v>98</v>
      </c>
      <c r="AQ23" s="20" t="s">
        <v>99</v>
      </c>
      <c r="AR23" s="6" t="s">
        <v>100</v>
      </c>
      <c r="AS23" s="22" t="s">
        <v>101</v>
      </c>
      <c r="AT23" s="6" t="s">
        <v>98</v>
      </c>
      <c r="AU23" s="20" t="s">
        <v>99</v>
      </c>
      <c r="AV23" s="6" t="s">
        <v>100</v>
      </c>
      <c r="AW23" s="20" t="s">
        <v>101</v>
      </c>
      <c r="AX23" s="7" t="s">
        <v>102</v>
      </c>
      <c r="AY23" s="20" t="s">
        <v>98</v>
      </c>
      <c r="AZ23" s="6" t="s">
        <v>99</v>
      </c>
      <c r="BA23" s="20" t="s">
        <v>100</v>
      </c>
      <c r="BB23" s="7" t="s">
        <v>101</v>
      </c>
      <c r="BC23" s="20" t="s">
        <v>98</v>
      </c>
      <c r="BD23" s="6" t="s">
        <v>99</v>
      </c>
      <c r="BE23" s="20" t="s">
        <v>100</v>
      </c>
      <c r="BF23" s="6" t="s">
        <v>101</v>
      </c>
    </row>
    <row r="24" spans="1:59" x14ac:dyDescent="0.2">
      <c r="A24" s="3" t="str">
        <f>ACCIONES!$M$3</f>
        <v>Regal de Fuet a les 20 primeres compres de 20€</v>
      </c>
      <c r="B24" s="3"/>
      <c r="C24" s="3"/>
      <c r="D24" s="3"/>
      <c r="F24" s="5"/>
      <c r="G24" s="5"/>
      <c r="H24" s="5"/>
      <c r="I24" s="5"/>
      <c r="J24" s="34"/>
      <c r="K24" s="5"/>
      <c r="L24" s="5"/>
      <c r="M24" s="5"/>
      <c r="N24" s="36"/>
      <c r="O24" s="36"/>
      <c r="P24" s="5">
        <v>1</v>
      </c>
      <c r="Q24" s="5">
        <v>1</v>
      </c>
      <c r="R24" s="5"/>
      <c r="S24" s="5"/>
      <c r="T24" s="5"/>
      <c r="U24" s="5"/>
      <c r="V24" s="36"/>
      <c r="W24" s="5"/>
      <c r="X24" s="5"/>
      <c r="Y24" s="5"/>
      <c r="Z24" s="5"/>
      <c r="AA24" s="36"/>
      <c r="AB24" s="5"/>
      <c r="AC24" s="5"/>
      <c r="AD24" s="5"/>
      <c r="AE24" s="5"/>
      <c r="AG24" s="5"/>
      <c r="AH24" s="5"/>
      <c r="AI24" s="5"/>
      <c r="AJ24" s="5"/>
      <c r="AK24" s="36"/>
      <c r="AL24" s="5"/>
      <c r="AM24" s="5"/>
      <c r="AN24" s="5"/>
      <c r="AO24" s="36"/>
      <c r="AP24" s="5"/>
      <c r="AQ24" s="5"/>
      <c r="AR24" s="5"/>
      <c r="AS24" s="36"/>
      <c r="AT24" s="5"/>
      <c r="AU24" s="5"/>
      <c r="AV24" s="5"/>
      <c r="AW24" s="5"/>
      <c r="AX24" s="36"/>
      <c r="AY24" s="5"/>
      <c r="AZ24" s="5"/>
      <c r="BA24" s="5"/>
      <c r="BB24" s="36"/>
      <c r="BC24" s="5"/>
      <c r="BD24" s="5"/>
      <c r="BE24" s="5"/>
      <c r="BF24" s="5"/>
      <c r="BG24" s="9">
        <f t="shared" ref="BG24:BG32" si="3">COUNTIF(F24:BF24, 1)</f>
        <v>2</v>
      </c>
    </row>
    <row r="25" spans="1:59" x14ac:dyDescent="0.2">
      <c r="A25" s="3" t="str">
        <f>ACCIONES!$M$4</f>
        <v>Regal de PRIMAVERA: samarreta per compra de 100€</v>
      </c>
      <c r="B25" s="4"/>
      <c r="C25" s="4"/>
      <c r="D25" s="4"/>
      <c r="F25" s="5"/>
      <c r="G25" s="5"/>
      <c r="H25" s="5"/>
      <c r="I25" s="5"/>
      <c r="J25" s="35"/>
      <c r="K25" s="5"/>
      <c r="L25" s="5"/>
      <c r="M25" s="5"/>
      <c r="N25" s="35"/>
      <c r="O25" s="5"/>
      <c r="P25" s="5"/>
      <c r="Q25" s="5"/>
      <c r="R25" s="35"/>
      <c r="S25" s="5"/>
      <c r="T25" s="5"/>
      <c r="U25" s="35">
        <v>1</v>
      </c>
      <c r="V25" s="35">
        <v>1</v>
      </c>
      <c r="W25" s="5"/>
      <c r="X25" s="5"/>
      <c r="Y25" s="5"/>
      <c r="Z25" s="5"/>
      <c r="AA25" s="35"/>
      <c r="AB25" s="5"/>
      <c r="AC25" s="5"/>
      <c r="AD25" s="5"/>
      <c r="AE25" s="5"/>
      <c r="AG25" s="5"/>
      <c r="AH25" s="5"/>
      <c r="AI25" s="5"/>
      <c r="AJ25" s="5"/>
      <c r="AK25" s="35"/>
      <c r="AL25" s="5"/>
      <c r="AM25" s="5"/>
      <c r="AN25" s="5"/>
      <c r="AO25" s="36"/>
      <c r="AP25" s="5"/>
      <c r="AQ25" s="5"/>
      <c r="AR25" s="5"/>
      <c r="AS25" s="35"/>
      <c r="AT25" s="5"/>
      <c r="AU25" s="5"/>
      <c r="AV25" s="5"/>
      <c r="AW25" s="5"/>
      <c r="AX25" s="35"/>
      <c r="AY25" s="5"/>
      <c r="AZ25" s="5"/>
      <c r="BA25" s="5"/>
      <c r="BB25" s="35"/>
      <c r="BC25" s="5"/>
      <c r="BD25" s="5"/>
      <c r="BE25" s="5"/>
      <c r="BF25" s="5"/>
      <c r="BG25" s="9">
        <f t="shared" si="3"/>
        <v>2</v>
      </c>
    </row>
    <row r="26" spans="1:59" x14ac:dyDescent="0.2">
      <c r="A26" s="3" t="str">
        <f>ACCIONES!$M$5</f>
        <v>Regal d'ESTIU: 3 opcions a escollir per compra de 50€</v>
      </c>
      <c r="B26" s="4"/>
      <c r="C26" s="4"/>
      <c r="D26" s="4"/>
      <c r="F26" s="5"/>
      <c r="G26" s="5"/>
      <c r="H26" s="5"/>
      <c r="I26" s="5"/>
      <c r="J26" s="35"/>
      <c r="K26" s="5"/>
      <c r="L26" s="5"/>
      <c r="M26" s="5"/>
      <c r="N26" s="35"/>
      <c r="O26" s="5"/>
      <c r="P26" s="5"/>
      <c r="Q26" s="5"/>
      <c r="R26" s="35"/>
      <c r="S26" s="5"/>
      <c r="T26" s="5"/>
      <c r="U26" s="5"/>
      <c r="V26" s="35"/>
      <c r="W26" s="5"/>
      <c r="X26" s="5"/>
      <c r="Y26" s="5"/>
      <c r="Z26" s="5"/>
      <c r="AA26" s="35"/>
      <c r="AB26" s="5">
        <v>1</v>
      </c>
      <c r="AC26" s="5">
        <v>1</v>
      </c>
      <c r="AD26" s="5">
        <v>1</v>
      </c>
      <c r="AE26" s="5"/>
      <c r="AG26" s="5"/>
      <c r="AH26" s="5"/>
      <c r="AI26" s="5"/>
      <c r="AJ26" s="5"/>
      <c r="AK26" s="35"/>
      <c r="AL26" s="5"/>
      <c r="AM26" s="5"/>
      <c r="AN26" s="5"/>
      <c r="AO26" s="36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35"/>
      <c r="BC26" s="5"/>
      <c r="BD26" s="5"/>
      <c r="BE26" s="5"/>
      <c r="BF26" s="5"/>
      <c r="BG26" s="9">
        <f t="shared" si="3"/>
        <v>3</v>
      </c>
    </row>
    <row r="27" spans="1:59" x14ac:dyDescent="0.2">
      <c r="A27" s="3" t="str">
        <f>ACCIONES!$M$6</f>
        <v>Regal de TARDOR: roba per compra de 100€</v>
      </c>
      <c r="B27" s="4"/>
      <c r="C27" s="4"/>
      <c r="D27" s="4"/>
      <c r="F27" s="5"/>
      <c r="G27" s="5"/>
      <c r="H27" s="5"/>
      <c r="I27" s="5"/>
      <c r="J27" s="35"/>
      <c r="K27" s="5"/>
      <c r="L27" s="5"/>
      <c r="M27" s="5"/>
      <c r="N27" s="35"/>
      <c r="O27" s="5"/>
      <c r="P27" s="5"/>
      <c r="Q27" s="5"/>
      <c r="R27" s="35"/>
      <c r="S27" s="5"/>
      <c r="T27" s="5"/>
      <c r="U27" s="5"/>
      <c r="V27" s="35"/>
      <c r="W27" s="5"/>
      <c r="X27" s="5"/>
      <c r="Y27" s="5"/>
      <c r="Z27" s="5"/>
      <c r="AA27" s="35"/>
      <c r="AB27" s="5"/>
      <c r="AC27" s="5"/>
      <c r="AD27" s="5"/>
      <c r="AE27" s="5"/>
      <c r="AF27" s="2"/>
      <c r="AG27" s="5"/>
      <c r="AH27" s="5"/>
      <c r="AI27" s="5"/>
      <c r="AJ27" s="5"/>
      <c r="AK27" s="35"/>
      <c r="AL27" s="5"/>
      <c r="AM27" s="5"/>
      <c r="AN27" s="5"/>
      <c r="AO27" s="36"/>
      <c r="AP27" s="5"/>
      <c r="AQ27" s="5"/>
      <c r="AR27" s="5"/>
      <c r="AS27" s="5"/>
      <c r="AT27" s="5">
        <v>1</v>
      </c>
      <c r="AU27" s="35">
        <v>1</v>
      </c>
      <c r="AV27" s="5">
        <v>1</v>
      </c>
      <c r="AW27" s="5">
        <v>1</v>
      </c>
      <c r="AX27" s="5">
        <v>1</v>
      </c>
      <c r="AY27" s="5"/>
      <c r="AZ27" s="5"/>
      <c r="BA27" s="5"/>
      <c r="BB27" s="35"/>
      <c r="BC27" s="5"/>
      <c r="BD27" s="5"/>
      <c r="BE27" s="5"/>
      <c r="BF27" s="5"/>
      <c r="BG27" s="9">
        <f t="shared" si="3"/>
        <v>5</v>
      </c>
    </row>
    <row r="28" spans="1:59" x14ac:dyDescent="0.2">
      <c r="A28" s="3" t="str">
        <f>ACCIONES!$M$7</f>
        <v>Dinar tècnic de formació</v>
      </c>
      <c r="B28" s="4"/>
      <c r="C28" s="4"/>
      <c r="D28" s="4"/>
      <c r="F28" s="5"/>
      <c r="G28" s="5"/>
      <c r="H28" s="5"/>
      <c r="I28" s="5"/>
      <c r="J28" s="35"/>
      <c r="K28" s="5"/>
      <c r="L28" s="5"/>
      <c r="M28" s="5"/>
      <c r="N28" s="35"/>
      <c r="O28" s="5"/>
      <c r="P28" s="5"/>
      <c r="Q28" s="5"/>
      <c r="R28" s="35"/>
      <c r="S28" s="5"/>
      <c r="T28" s="5"/>
      <c r="U28" s="5"/>
      <c r="V28" s="35"/>
      <c r="W28" s="5"/>
      <c r="X28" s="5"/>
      <c r="Y28" s="5"/>
      <c r="Z28" s="5"/>
      <c r="AA28" s="35"/>
      <c r="AB28" s="5"/>
      <c r="AC28" s="5"/>
      <c r="AD28" s="5"/>
      <c r="AE28" s="5"/>
      <c r="AG28" s="5"/>
      <c r="AH28" s="5"/>
      <c r="AI28" s="5"/>
      <c r="AJ28" s="5"/>
      <c r="AK28" s="35"/>
      <c r="AL28" s="5"/>
      <c r="AM28" s="5"/>
      <c r="AN28" s="5"/>
      <c r="AO28" s="36"/>
      <c r="AP28" s="5"/>
      <c r="AQ28" s="5"/>
      <c r="AR28" s="5"/>
      <c r="AS28" s="35"/>
      <c r="AT28" s="5"/>
      <c r="AU28" s="5"/>
      <c r="AV28" s="5"/>
      <c r="AW28" s="5"/>
      <c r="AX28" s="35"/>
      <c r="AY28" s="5"/>
      <c r="AZ28" s="5"/>
      <c r="BA28" s="5"/>
      <c r="BB28" s="35"/>
      <c r="BC28" s="5"/>
      <c r="BD28" s="5"/>
      <c r="BE28" s="5"/>
      <c r="BF28" s="5"/>
      <c r="BG28" s="9">
        <f t="shared" si="3"/>
        <v>0</v>
      </c>
    </row>
    <row r="29" spans="1:59" x14ac:dyDescent="0.2">
      <c r="A29" s="3" t="str">
        <f>ACCIONES!$M$8</f>
        <v>Jornada de producte en botiga amb dinar</v>
      </c>
      <c r="B29" s="4"/>
      <c r="C29" s="4"/>
      <c r="D29" s="4"/>
      <c r="F29" s="5"/>
      <c r="G29" s="5"/>
      <c r="H29" s="5"/>
      <c r="I29" s="5"/>
      <c r="J29" s="35"/>
      <c r="K29" s="5"/>
      <c r="L29" s="5"/>
      <c r="M29" s="5"/>
      <c r="N29" s="35"/>
      <c r="O29" s="5"/>
      <c r="P29" s="5"/>
      <c r="Q29" s="5"/>
      <c r="R29" s="35"/>
      <c r="S29" s="5"/>
      <c r="T29" s="5"/>
      <c r="U29" s="5"/>
      <c r="V29" s="35"/>
      <c r="W29" s="5"/>
      <c r="X29" s="5"/>
      <c r="Y29" s="5"/>
      <c r="Z29" s="5"/>
      <c r="AA29" s="35"/>
      <c r="AB29" s="5"/>
      <c r="AC29" s="5"/>
      <c r="AD29" s="5"/>
      <c r="AE29" s="5"/>
      <c r="AG29" s="5"/>
      <c r="AH29" s="5"/>
      <c r="AI29" s="5"/>
      <c r="AJ29" s="5"/>
      <c r="AK29" s="35"/>
      <c r="AL29" s="5"/>
      <c r="AM29" s="5"/>
      <c r="AN29" s="5"/>
      <c r="AO29" s="36"/>
      <c r="AP29" s="5"/>
      <c r="AQ29" s="5"/>
      <c r="AR29" s="5"/>
      <c r="AS29" s="35"/>
      <c r="AT29" s="5"/>
      <c r="AU29" s="5"/>
      <c r="AV29" s="5"/>
      <c r="AW29" s="5"/>
      <c r="AX29" s="35"/>
      <c r="AY29" s="5"/>
      <c r="AZ29" s="5"/>
      <c r="BA29" s="5"/>
      <c r="BB29" s="35"/>
      <c r="BC29" s="5"/>
      <c r="BD29" s="5"/>
      <c r="BE29" s="5"/>
      <c r="BF29" s="5"/>
      <c r="BG29" s="9">
        <f t="shared" si="3"/>
        <v>0</v>
      </c>
    </row>
    <row r="30" spans="1:59" x14ac:dyDescent="0.2">
      <c r="A30" s="3" t="str">
        <f>ACCIONES!$M$9</f>
        <v>Esmorzar en el punt de venda</v>
      </c>
      <c r="B30" s="4"/>
      <c r="C30" s="4"/>
      <c r="D30" s="4"/>
      <c r="F30" s="5"/>
      <c r="G30" s="5"/>
      <c r="H30" s="5"/>
      <c r="I30" s="5"/>
      <c r="J30" s="35"/>
      <c r="K30" s="5"/>
      <c r="L30" s="5"/>
      <c r="M30" s="5"/>
      <c r="N30" s="35"/>
      <c r="O30" s="5"/>
      <c r="P30" s="5"/>
      <c r="Q30" s="5"/>
      <c r="R30" s="35"/>
      <c r="S30" s="5"/>
      <c r="T30" s="5"/>
      <c r="U30" s="5"/>
      <c r="V30" s="35"/>
      <c r="W30" s="5"/>
      <c r="X30" s="5"/>
      <c r="Y30" s="5"/>
      <c r="Z30" s="5"/>
      <c r="AA30" s="35"/>
      <c r="AB30" s="5"/>
      <c r="AC30" s="5"/>
      <c r="AD30" s="5"/>
      <c r="AE30" s="5"/>
      <c r="AG30" s="5"/>
      <c r="AH30" s="5"/>
      <c r="AI30" s="5"/>
      <c r="AJ30" s="5"/>
      <c r="AK30" s="35"/>
      <c r="AL30" s="5"/>
      <c r="AM30" s="5"/>
      <c r="AN30" s="5"/>
      <c r="AO30" s="36"/>
      <c r="AP30" s="5"/>
      <c r="AQ30" s="5"/>
      <c r="AR30" s="5"/>
      <c r="AS30" s="35"/>
      <c r="AT30" s="5"/>
      <c r="AU30" s="5"/>
      <c r="AV30" s="5"/>
      <c r="AW30" s="5"/>
      <c r="AX30" s="35"/>
      <c r="AY30" s="5"/>
      <c r="AZ30" s="5"/>
      <c r="BA30" s="5"/>
      <c r="BB30" s="35"/>
      <c r="BC30" s="5"/>
      <c r="BD30" s="5"/>
      <c r="BE30" s="5"/>
      <c r="BF30" s="5"/>
      <c r="BG30" s="9">
        <f t="shared" si="3"/>
        <v>0</v>
      </c>
    </row>
    <row r="31" spans="1:59" x14ac:dyDescent="0.2">
      <c r="A31" s="3" t="str">
        <f>ACCIONES!$M$10</f>
        <v>Dia especial de botiga</v>
      </c>
      <c r="B31" s="4"/>
      <c r="C31" s="4"/>
      <c r="D31" s="4"/>
      <c r="F31" s="5"/>
      <c r="G31" s="5"/>
      <c r="H31" s="5"/>
      <c r="I31" s="5"/>
      <c r="J31" s="5"/>
      <c r="K31" s="35">
        <v>1</v>
      </c>
      <c r="L31" s="5"/>
      <c r="M31" s="5"/>
      <c r="N31" s="35"/>
      <c r="O31" s="5"/>
      <c r="P31" s="5"/>
      <c r="Q31" s="5"/>
      <c r="R31" s="35"/>
      <c r="S31" s="5"/>
      <c r="T31" s="5"/>
      <c r="U31" s="5"/>
      <c r="V31" s="35"/>
      <c r="W31" s="5"/>
      <c r="X31" s="5"/>
      <c r="Y31" s="5"/>
      <c r="Z31" s="5"/>
      <c r="AA31" s="35"/>
      <c r="AB31" s="5"/>
      <c r="AC31" s="5"/>
      <c r="AD31" s="5"/>
      <c r="AE31" s="5"/>
      <c r="AG31" s="5"/>
      <c r="AH31" s="5"/>
      <c r="AI31" s="5"/>
      <c r="AJ31" s="5"/>
      <c r="AK31" s="35"/>
      <c r="AL31" s="5"/>
      <c r="AM31" s="5"/>
      <c r="AN31" s="5"/>
      <c r="AO31" s="36"/>
      <c r="AP31" s="5"/>
      <c r="AQ31" s="5"/>
      <c r="AR31" s="5"/>
      <c r="AS31" s="35"/>
      <c r="AT31" s="5"/>
      <c r="AU31" s="5"/>
      <c r="AV31" s="5"/>
      <c r="AW31" s="5"/>
      <c r="AX31" s="35"/>
      <c r="AY31" s="5"/>
      <c r="AZ31" s="5"/>
      <c r="BA31" s="5"/>
      <c r="BB31" s="35"/>
      <c r="BC31" s="5"/>
      <c r="BD31" s="5"/>
      <c r="BE31" s="5"/>
      <c r="BF31" s="5"/>
      <c r="BG31" s="9">
        <f t="shared" si="3"/>
        <v>1</v>
      </c>
    </row>
    <row r="32" spans="1:59" x14ac:dyDescent="0.2">
      <c r="A32" s="3" t="str">
        <f>ACCIONES!$M$11</f>
        <v>Sorteig a botiga de Preu/Article</v>
      </c>
      <c r="B32" s="4"/>
      <c r="C32" s="4"/>
      <c r="D32" s="4"/>
      <c r="F32" s="5"/>
      <c r="G32" s="5"/>
      <c r="H32" s="5"/>
      <c r="I32" s="5"/>
      <c r="J32" s="35"/>
      <c r="K32" s="5"/>
      <c r="L32" s="5"/>
      <c r="M32" s="5"/>
      <c r="N32" s="35"/>
      <c r="O32" s="5"/>
      <c r="P32" s="5"/>
      <c r="Q32" s="5"/>
      <c r="R32" s="35"/>
      <c r="S32" s="5"/>
      <c r="T32" s="5"/>
      <c r="U32" s="5"/>
      <c r="V32" s="35"/>
      <c r="W32" s="5"/>
      <c r="X32" s="5"/>
      <c r="Y32" s="5"/>
      <c r="Z32" s="5"/>
      <c r="AA32" s="35"/>
      <c r="AB32" s="5"/>
      <c r="AC32" s="5"/>
      <c r="AD32" s="5"/>
      <c r="AE32" s="5"/>
      <c r="AG32" s="5"/>
      <c r="AH32" s="5"/>
      <c r="AI32" s="5"/>
      <c r="AJ32" s="5"/>
      <c r="AK32" s="35"/>
      <c r="AL32" s="5"/>
      <c r="AM32" s="5"/>
      <c r="AN32" s="5"/>
      <c r="AO32" s="36"/>
      <c r="AP32" s="5"/>
      <c r="AQ32" s="5"/>
      <c r="AR32" s="5"/>
      <c r="AS32" s="35"/>
      <c r="AT32" s="5"/>
      <c r="AU32" s="5"/>
      <c r="AV32" s="5"/>
      <c r="AW32" s="5"/>
      <c r="AX32" s="35"/>
      <c r="AY32" s="5"/>
      <c r="AZ32" s="5"/>
      <c r="BA32" s="5"/>
      <c r="BB32" s="35"/>
      <c r="BC32" s="5"/>
      <c r="BD32" s="5"/>
      <c r="BE32" s="5"/>
      <c r="BF32" s="5"/>
      <c r="BG32" s="9">
        <f t="shared" si="3"/>
        <v>0</v>
      </c>
    </row>
    <row r="33" spans="1:59" x14ac:dyDescent="0.2">
      <c r="A33" s="3" t="str">
        <f>ACCIONES!$M$12</f>
        <v>Obsequi de roba fins a fi d'existències</v>
      </c>
      <c r="B33" s="4"/>
      <c r="C33" s="4"/>
      <c r="D33" s="4"/>
      <c r="F33" s="5"/>
      <c r="G33" s="5"/>
      <c r="H33" s="5"/>
      <c r="I33" s="5"/>
      <c r="J33" s="35"/>
      <c r="K33" s="5"/>
      <c r="L33" s="5"/>
      <c r="M33" s="5"/>
      <c r="N33" s="35"/>
      <c r="O33" s="5"/>
      <c r="P33" s="5"/>
      <c r="Q33" s="5"/>
      <c r="R33" s="35"/>
      <c r="S33" s="5"/>
      <c r="T33" s="5"/>
      <c r="U33" s="5"/>
      <c r="V33" s="35"/>
      <c r="W33" s="5"/>
      <c r="X33" s="5"/>
      <c r="Y33" s="5"/>
      <c r="Z33" s="5"/>
      <c r="AA33" s="35"/>
      <c r="AB33" s="5"/>
      <c r="AC33" s="5"/>
      <c r="AD33" s="5"/>
      <c r="AE33" s="5"/>
      <c r="AG33" s="5"/>
      <c r="AH33" s="5"/>
      <c r="AI33" s="5"/>
      <c r="AJ33" s="5"/>
      <c r="AK33" s="35"/>
      <c r="AL33" s="5"/>
      <c r="AM33" s="5"/>
      <c r="AN33" s="5"/>
      <c r="AO33" s="36"/>
      <c r="AP33" s="5"/>
      <c r="AQ33" s="5"/>
      <c r="AR33" s="5"/>
      <c r="AS33" s="35"/>
      <c r="AT33" s="5"/>
      <c r="AU33" s="5"/>
      <c r="AV33" s="5"/>
      <c r="AW33" s="5"/>
      <c r="AX33" s="35"/>
      <c r="AY33" s="5"/>
      <c r="AZ33" s="5"/>
      <c r="BA33" s="5"/>
      <c r="BB33" s="35"/>
      <c r="BC33" s="5"/>
      <c r="BD33" s="5"/>
      <c r="BE33" s="5"/>
      <c r="BF33" s="5"/>
      <c r="BG33" s="9">
        <f t="shared" ref="BG33" si="4">COUNTIF(F33:BF33, 1)</f>
        <v>0</v>
      </c>
    </row>
    <row r="36" spans="1:59" ht="8" customHeight="1" x14ac:dyDescent="0.2"/>
    <row r="37" spans="1:59" x14ac:dyDescent="0.2">
      <c r="A37" s="1" t="s">
        <v>84</v>
      </c>
      <c r="B37" s="95" t="s">
        <v>5</v>
      </c>
      <c r="C37" s="95"/>
    </row>
    <row r="38" spans="1:59" x14ac:dyDescent="0.2">
      <c r="A38" s="1" t="s">
        <v>103</v>
      </c>
      <c r="B38" s="96" t="s">
        <v>10</v>
      </c>
      <c r="C38" s="96"/>
      <c r="F38" s="93" t="s">
        <v>104</v>
      </c>
      <c r="G38" s="93"/>
      <c r="H38" s="93"/>
      <c r="I38" s="93"/>
      <c r="J38" s="94"/>
      <c r="K38" s="92" t="s">
        <v>105</v>
      </c>
      <c r="L38" s="93"/>
      <c r="M38" s="93"/>
      <c r="N38" s="94"/>
      <c r="O38" s="92" t="s">
        <v>106</v>
      </c>
      <c r="P38" s="93"/>
      <c r="Q38" s="93"/>
      <c r="R38" s="94"/>
      <c r="S38" s="92" t="s">
        <v>89</v>
      </c>
      <c r="T38" s="93"/>
      <c r="U38" s="93"/>
      <c r="V38" s="94"/>
      <c r="W38" s="92" t="s">
        <v>107</v>
      </c>
      <c r="X38" s="93"/>
      <c r="Y38" s="93"/>
      <c r="Z38" s="93"/>
      <c r="AA38" s="94"/>
      <c r="AB38" s="92" t="s">
        <v>108</v>
      </c>
      <c r="AC38" s="93"/>
      <c r="AD38" s="93"/>
      <c r="AE38" s="93"/>
      <c r="AG38" s="93" t="s">
        <v>109</v>
      </c>
      <c r="AH38" s="93"/>
      <c r="AI38" s="93"/>
      <c r="AJ38" s="93"/>
      <c r="AK38" s="94"/>
      <c r="AL38" s="92" t="s">
        <v>110</v>
      </c>
      <c r="AM38" s="93"/>
      <c r="AN38" s="93"/>
      <c r="AO38" s="93"/>
      <c r="AP38" s="92" t="s">
        <v>111</v>
      </c>
      <c r="AQ38" s="93"/>
      <c r="AR38" s="93"/>
      <c r="AS38" s="94"/>
      <c r="AT38" s="92" t="s">
        <v>95</v>
      </c>
      <c r="AU38" s="93"/>
      <c r="AV38" s="93"/>
      <c r="AW38" s="93"/>
      <c r="AX38" s="94"/>
      <c r="AY38" s="92" t="s">
        <v>112</v>
      </c>
      <c r="AZ38" s="93"/>
      <c r="BA38" s="93"/>
      <c r="BB38" s="94"/>
      <c r="BC38" s="92" t="s">
        <v>113</v>
      </c>
      <c r="BD38" s="93"/>
      <c r="BE38" s="93"/>
      <c r="BF38" s="93"/>
    </row>
    <row r="39" spans="1:59" ht="8" customHeight="1" x14ac:dyDescent="0.2">
      <c r="F39" s="93"/>
      <c r="G39" s="93"/>
      <c r="H39" s="93"/>
      <c r="I39" s="93"/>
      <c r="J39" s="94"/>
      <c r="K39" s="92"/>
      <c r="L39" s="93"/>
      <c r="M39" s="93"/>
      <c r="N39" s="94"/>
      <c r="O39" s="92"/>
      <c r="P39" s="93"/>
      <c r="Q39" s="93"/>
      <c r="R39" s="94"/>
      <c r="S39" s="92"/>
      <c r="T39" s="93"/>
      <c r="U39" s="93"/>
      <c r="V39" s="94"/>
      <c r="W39" s="92"/>
      <c r="X39" s="93"/>
      <c r="Y39" s="93"/>
      <c r="Z39" s="93"/>
      <c r="AA39" s="94"/>
      <c r="AB39" s="92"/>
      <c r="AC39" s="93"/>
      <c r="AD39" s="93"/>
      <c r="AE39" s="93"/>
      <c r="AG39" s="93"/>
      <c r="AH39" s="93"/>
      <c r="AI39" s="93"/>
      <c r="AJ39" s="93"/>
      <c r="AK39" s="94"/>
      <c r="AL39" s="92"/>
      <c r="AM39" s="93"/>
      <c r="AN39" s="93"/>
      <c r="AO39" s="93"/>
      <c r="AP39" s="92"/>
      <c r="AQ39" s="93"/>
      <c r="AR39" s="93"/>
      <c r="AS39" s="94"/>
      <c r="AT39" s="92"/>
      <c r="AU39" s="93"/>
      <c r="AV39" s="93"/>
      <c r="AW39" s="93"/>
      <c r="AX39" s="94"/>
      <c r="AY39" s="92"/>
      <c r="AZ39" s="93"/>
      <c r="BA39" s="93"/>
      <c r="BB39" s="94"/>
      <c r="BC39" s="92"/>
      <c r="BD39" s="93"/>
      <c r="BE39" s="93"/>
      <c r="BF39" s="93"/>
    </row>
    <row r="40" spans="1:59" x14ac:dyDescent="0.2">
      <c r="A40" s="91" t="s">
        <v>114</v>
      </c>
      <c r="B40" s="91"/>
      <c r="C40" s="91"/>
      <c r="D40" s="91"/>
      <c r="F40" s="20" t="s">
        <v>98</v>
      </c>
      <c r="G40" s="6" t="s">
        <v>99</v>
      </c>
      <c r="H40" s="20" t="s">
        <v>100</v>
      </c>
      <c r="I40" s="6" t="s">
        <v>101</v>
      </c>
      <c r="J40" s="21" t="s">
        <v>102</v>
      </c>
      <c r="K40" s="6" t="s">
        <v>98</v>
      </c>
      <c r="L40" s="20" t="s">
        <v>99</v>
      </c>
      <c r="M40" s="6" t="s">
        <v>100</v>
      </c>
      <c r="N40" s="22" t="s">
        <v>101</v>
      </c>
      <c r="O40" s="6" t="s">
        <v>98</v>
      </c>
      <c r="P40" s="20" t="s">
        <v>99</v>
      </c>
      <c r="Q40" s="6" t="s">
        <v>100</v>
      </c>
      <c r="R40" s="22" t="s">
        <v>101</v>
      </c>
      <c r="S40" s="6" t="s">
        <v>98</v>
      </c>
      <c r="T40" s="20" t="s">
        <v>99</v>
      </c>
      <c r="U40" s="6" t="s">
        <v>100</v>
      </c>
      <c r="V40" s="22" t="s">
        <v>101</v>
      </c>
      <c r="W40" s="6" t="s">
        <v>98</v>
      </c>
      <c r="X40" s="20" t="s">
        <v>99</v>
      </c>
      <c r="Y40" s="6" t="s">
        <v>100</v>
      </c>
      <c r="Z40" s="20" t="s">
        <v>101</v>
      </c>
      <c r="AA40" s="7" t="s">
        <v>102</v>
      </c>
      <c r="AB40" s="20" t="s">
        <v>98</v>
      </c>
      <c r="AC40" s="6" t="s">
        <v>99</v>
      </c>
      <c r="AD40" s="20" t="s">
        <v>100</v>
      </c>
      <c r="AE40" s="6" t="s">
        <v>101</v>
      </c>
      <c r="AG40" s="20" t="s">
        <v>98</v>
      </c>
      <c r="AH40" s="6" t="s">
        <v>99</v>
      </c>
      <c r="AI40" s="20" t="s">
        <v>100</v>
      </c>
      <c r="AJ40" s="7" t="s">
        <v>101</v>
      </c>
      <c r="AK40" s="7" t="s">
        <v>102</v>
      </c>
      <c r="AL40" s="20" t="s">
        <v>98</v>
      </c>
      <c r="AM40" s="6" t="s">
        <v>99</v>
      </c>
      <c r="AN40" s="20" t="s">
        <v>100</v>
      </c>
      <c r="AO40" s="7" t="s">
        <v>101</v>
      </c>
      <c r="AP40" s="6" t="s">
        <v>98</v>
      </c>
      <c r="AQ40" s="20" t="s">
        <v>99</v>
      </c>
      <c r="AR40" s="6" t="s">
        <v>100</v>
      </c>
      <c r="AS40" s="22" t="s">
        <v>101</v>
      </c>
      <c r="AT40" s="6" t="s">
        <v>98</v>
      </c>
      <c r="AU40" s="20" t="s">
        <v>99</v>
      </c>
      <c r="AV40" s="6" t="s">
        <v>100</v>
      </c>
      <c r="AW40" s="20" t="s">
        <v>101</v>
      </c>
      <c r="AX40" s="7" t="s">
        <v>102</v>
      </c>
      <c r="AY40" s="20" t="s">
        <v>98</v>
      </c>
      <c r="AZ40" s="6" t="s">
        <v>99</v>
      </c>
      <c r="BA40" s="20" t="s">
        <v>100</v>
      </c>
      <c r="BB40" s="7" t="s">
        <v>101</v>
      </c>
      <c r="BC40" s="20" t="s">
        <v>98</v>
      </c>
      <c r="BD40" s="6" t="s">
        <v>99</v>
      </c>
      <c r="BE40" s="20" t="s">
        <v>100</v>
      </c>
      <c r="BF40" s="6" t="s">
        <v>101</v>
      </c>
    </row>
    <row r="41" spans="1:59" x14ac:dyDescent="0.2">
      <c r="A41" s="3" t="str">
        <f>ACCIONES!$M$3</f>
        <v>Regal de Fuet a les 20 primeres compres de 20€</v>
      </c>
      <c r="B41" s="3"/>
      <c r="C41" s="3"/>
      <c r="D41" s="3"/>
      <c r="F41" s="5"/>
      <c r="G41" s="5"/>
      <c r="H41" s="5"/>
      <c r="I41" s="5"/>
      <c r="J41" s="34"/>
      <c r="K41" s="5"/>
      <c r="L41" s="5"/>
      <c r="M41" s="5"/>
      <c r="N41" s="36"/>
      <c r="O41" s="36"/>
      <c r="P41" s="5">
        <v>1</v>
      </c>
      <c r="Q41" s="5">
        <v>1</v>
      </c>
      <c r="R41" s="5"/>
      <c r="S41" s="5"/>
      <c r="T41" s="5"/>
      <c r="U41" s="5"/>
      <c r="V41" s="36"/>
      <c r="W41" s="5"/>
      <c r="X41" s="5"/>
      <c r="Y41" s="5"/>
      <c r="Z41" s="5"/>
      <c r="AA41" s="36"/>
      <c r="AB41" s="5"/>
      <c r="AC41" s="5"/>
      <c r="AD41" s="5"/>
      <c r="AE41" s="5"/>
      <c r="AG41" s="5"/>
      <c r="AH41" s="5"/>
      <c r="AI41" s="5"/>
      <c r="AJ41" s="5"/>
      <c r="AK41" s="36"/>
      <c r="AL41" s="5"/>
      <c r="AM41" s="5"/>
      <c r="AN41" s="5"/>
      <c r="AO41" s="36"/>
      <c r="AP41" s="5"/>
      <c r="AQ41" s="5"/>
      <c r="AR41" s="5"/>
      <c r="AS41" s="36"/>
      <c r="AT41" s="5"/>
      <c r="AU41" s="5"/>
      <c r="AV41" s="5"/>
      <c r="AW41" s="5"/>
      <c r="AX41" s="36"/>
      <c r="AY41" s="5"/>
      <c r="AZ41" s="5"/>
      <c r="BA41" s="5"/>
      <c r="BB41" s="36"/>
      <c r="BC41" s="5"/>
      <c r="BD41" s="5"/>
      <c r="BE41" s="5"/>
      <c r="BF41" s="5"/>
      <c r="BG41" s="9">
        <f t="shared" ref="BG41:BG49" si="5">COUNTIF(F41:BF41, 1)</f>
        <v>2</v>
      </c>
    </row>
    <row r="42" spans="1:59" x14ac:dyDescent="0.2">
      <c r="A42" s="3" t="str">
        <f>ACCIONES!$M$4</f>
        <v>Regal de PRIMAVERA: samarreta per compra de 100€</v>
      </c>
      <c r="B42" s="4"/>
      <c r="C42" s="4"/>
      <c r="D42" s="4"/>
      <c r="F42" s="5"/>
      <c r="G42" s="5"/>
      <c r="H42" s="5"/>
      <c r="I42" s="5"/>
      <c r="J42" s="35"/>
      <c r="K42" s="5"/>
      <c r="L42" s="5"/>
      <c r="M42" s="5"/>
      <c r="N42" s="35"/>
      <c r="O42" s="5"/>
      <c r="P42" s="5"/>
      <c r="Q42" s="5"/>
      <c r="R42" s="35"/>
      <c r="S42" s="5"/>
      <c r="T42" s="5"/>
      <c r="U42" s="35">
        <v>1</v>
      </c>
      <c r="V42" s="35">
        <v>1</v>
      </c>
      <c r="W42" s="5"/>
      <c r="X42" s="5"/>
      <c r="Y42" s="5"/>
      <c r="Z42" s="5"/>
      <c r="AA42" s="35"/>
      <c r="AB42" s="5"/>
      <c r="AC42" s="5"/>
      <c r="AD42" s="5"/>
      <c r="AE42" s="5"/>
      <c r="AG42" s="5"/>
      <c r="AH42" s="5"/>
      <c r="AI42" s="5"/>
      <c r="AJ42" s="5"/>
      <c r="AK42" s="35"/>
      <c r="AL42" s="5"/>
      <c r="AM42" s="5"/>
      <c r="AN42" s="5"/>
      <c r="AO42" s="36"/>
      <c r="AP42" s="5"/>
      <c r="AQ42" s="5"/>
      <c r="AR42" s="5"/>
      <c r="AS42" s="35"/>
      <c r="AT42" s="5"/>
      <c r="AU42" s="5"/>
      <c r="AV42" s="5"/>
      <c r="AW42" s="5"/>
      <c r="AX42" s="35"/>
      <c r="AY42" s="5"/>
      <c r="AZ42" s="5"/>
      <c r="BA42" s="5"/>
      <c r="BB42" s="35"/>
      <c r="BC42" s="5"/>
      <c r="BD42" s="5"/>
      <c r="BE42" s="5"/>
      <c r="BF42" s="5"/>
      <c r="BG42" s="9">
        <f t="shared" si="5"/>
        <v>2</v>
      </c>
    </row>
    <row r="43" spans="1:59" x14ac:dyDescent="0.2">
      <c r="A43" s="3" t="str">
        <f>ACCIONES!$M$5</f>
        <v>Regal d'ESTIU: 3 opcions a escollir per compra de 50€</v>
      </c>
      <c r="B43" s="4"/>
      <c r="C43" s="4"/>
      <c r="D43" s="4"/>
      <c r="F43" s="5"/>
      <c r="G43" s="5"/>
      <c r="H43" s="5"/>
      <c r="I43" s="5"/>
      <c r="J43" s="35"/>
      <c r="K43" s="5"/>
      <c r="L43" s="5"/>
      <c r="M43" s="5"/>
      <c r="N43" s="35"/>
      <c r="O43" s="5"/>
      <c r="P43" s="5"/>
      <c r="Q43" s="5"/>
      <c r="R43" s="35"/>
      <c r="S43" s="5"/>
      <c r="T43" s="5"/>
      <c r="U43" s="5"/>
      <c r="V43" s="35"/>
      <c r="W43" s="5"/>
      <c r="X43" s="5"/>
      <c r="Y43" s="5"/>
      <c r="Z43" s="5"/>
      <c r="AA43" s="35"/>
      <c r="AB43" s="5">
        <v>1</v>
      </c>
      <c r="AC43" s="5">
        <v>1</v>
      </c>
      <c r="AD43" s="5">
        <v>1</v>
      </c>
      <c r="AE43" s="5"/>
      <c r="AG43" s="5"/>
      <c r="AH43" s="5"/>
      <c r="AI43" s="5"/>
      <c r="AJ43" s="5"/>
      <c r="AK43" s="35"/>
      <c r="AL43" s="5"/>
      <c r="AM43" s="5"/>
      <c r="AN43" s="5"/>
      <c r="AO43" s="36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35"/>
      <c r="BC43" s="5"/>
      <c r="BD43" s="5"/>
      <c r="BE43" s="5"/>
      <c r="BF43" s="5"/>
      <c r="BG43" s="9">
        <f t="shared" si="5"/>
        <v>3</v>
      </c>
    </row>
    <row r="44" spans="1:59" x14ac:dyDescent="0.2">
      <c r="A44" s="3" t="str">
        <f>ACCIONES!$M$6</f>
        <v>Regal de TARDOR: roba per compra de 100€</v>
      </c>
      <c r="B44" s="4"/>
      <c r="C44" s="4"/>
      <c r="D44" s="4"/>
      <c r="F44" s="5"/>
      <c r="G44" s="5"/>
      <c r="H44" s="5"/>
      <c r="I44" s="5"/>
      <c r="J44" s="35"/>
      <c r="K44" s="5"/>
      <c r="L44" s="5"/>
      <c r="M44" s="5"/>
      <c r="N44" s="35"/>
      <c r="O44" s="5"/>
      <c r="P44" s="5"/>
      <c r="Q44" s="5"/>
      <c r="R44" s="35"/>
      <c r="S44" s="5"/>
      <c r="T44" s="5"/>
      <c r="U44" s="5"/>
      <c r="V44" s="35"/>
      <c r="W44" s="5"/>
      <c r="X44" s="5"/>
      <c r="Y44" s="5"/>
      <c r="Z44" s="5"/>
      <c r="AA44" s="35"/>
      <c r="AB44" s="5"/>
      <c r="AC44" s="5"/>
      <c r="AD44" s="5"/>
      <c r="AE44" s="5"/>
      <c r="AF44" s="2"/>
      <c r="AG44" s="5"/>
      <c r="AH44" s="5"/>
      <c r="AI44" s="5"/>
      <c r="AJ44" s="5"/>
      <c r="AK44" s="35"/>
      <c r="AL44" s="5"/>
      <c r="AM44" s="5"/>
      <c r="AN44" s="5"/>
      <c r="AO44" s="36"/>
      <c r="AP44" s="5"/>
      <c r="AQ44" s="5"/>
      <c r="AR44" s="5"/>
      <c r="AS44" s="5"/>
      <c r="AT44" s="5">
        <v>1</v>
      </c>
      <c r="AU44" s="35">
        <v>1</v>
      </c>
      <c r="AV44" s="5">
        <v>1</v>
      </c>
      <c r="AW44" s="5">
        <v>1</v>
      </c>
      <c r="AX44" s="5">
        <v>1</v>
      </c>
      <c r="AY44" s="5"/>
      <c r="AZ44" s="5"/>
      <c r="BA44" s="5"/>
      <c r="BB44" s="35"/>
      <c r="BC44" s="5"/>
      <c r="BD44" s="5"/>
      <c r="BE44" s="5"/>
      <c r="BF44" s="5"/>
      <c r="BG44" s="9">
        <f t="shared" si="5"/>
        <v>5</v>
      </c>
    </row>
    <row r="45" spans="1:59" x14ac:dyDescent="0.2">
      <c r="A45" s="3" t="str">
        <f>ACCIONES!$M$7</f>
        <v>Dinar tècnic de formació</v>
      </c>
      <c r="B45" s="4"/>
      <c r="C45" s="4"/>
      <c r="D45" s="4"/>
      <c r="F45" s="5"/>
      <c r="G45" s="5"/>
      <c r="H45" s="5"/>
      <c r="I45" s="5"/>
      <c r="J45" s="35"/>
      <c r="K45" s="5"/>
      <c r="L45" s="5"/>
      <c r="M45" s="5"/>
      <c r="N45" s="35"/>
      <c r="O45" s="5"/>
      <c r="P45" s="5"/>
      <c r="Q45" s="5"/>
      <c r="R45" s="35"/>
      <c r="S45" s="5"/>
      <c r="T45" s="5"/>
      <c r="U45" s="5"/>
      <c r="V45" s="35"/>
      <c r="W45" s="5"/>
      <c r="X45" s="5"/>
      <c r="Y45" s="5"/>
      <c r="Z45" s="5"/>
      <c r="AA45" s="35"/>
      <c r="AB45" s="5"/>
      <c r="AC45" s="5"/>
      <c r="AD45" s="5"/>
      <c r="AE45" s="5"/>
      <c r="AG45" s="5"/>
      <c r="AH45" s="5"/>
      <c r="AI45" s="5"/>
      <c r="AJ45" s="5"/>
      <c r="AK45" s="35"/>
      <c r="AL45" s="5"/>
      <c r="AM45" s="5"/>
      <c r="AN45" s="5"/>
      <c r="AO45" s="36"/>
      <c r="AP45" s="5"/>
      <c r="AQ45" s="5"/>
      <c r="AR45" s="5"/>
      <c r="AS45" s="35"/>
      <c r="AT45" s="5"/>
      <c r="AU45" s="5"/>
      <c r="AV45" s="5"/>
      <c r="AW45" s="5"/>
      <c r="AX45" s="35"/>
      <c r="AY45" s="5"/>
      <c r="AZ45" s="5"/>
      <c r="BA45" s="5"/>
      <c r="BB45" s="35"/>
      <c r="BC45" s="5"/>
      <c r="BD45" s="5"/>
      <c r="BE45" s="5"/>
      <c r="BF45" s="5"/>
      <c r="BG45" s="9">
        <f t="shared" si="5"/>
        <v>0</v>
      </c>
    </row>
    <row r="46" spans="1:59" x14ac:dyDescent="0.2">
      <c r="A46" s="3" t="str">
        <f>ACCIONES!$M$8</f>
        <v>Jornada de producte en botiga amb dinar</v>
      </c>
      <c r="B46" s="4"/>
      <c r="C46" s="4"/>
      <c r="D46" s="4"/>
      <c r="F46" s="5"/>
      <c r="G46" s="5"/>
      <c r="H46" s="5"/>
      <c r="I46" s="5"/>
      <c r="J46" s="35"/>
      <c r="K46" s="5"/>
      <c r="L46" s="5"/>
      <c r="M46" s="5"/>
      <c r="N46" s="35"/>
      <c r="O46" s="5"/>
      <c r="P46" s="5"/>
      <c r="Q46" s="5"/>
      <c r="R46" s="35"/>
      <c r="S46" s="5"/>
      <c r="T46" s="5"/>
      <c r="U46" s="5"/>
      <c r="V46" s="35"/>
      <c r="W46" s="5"/>
      <c r="X46" s="5"/>
      <c r="Y46" s="5"/>
      <c r="Z46" s="5"/>
      <c r="AA46" s="35"/>
      <c r="AB46" s="5"/>
      <c r="AC46" s="5"/>
      <c r="AD46" s="5"/>
      <c r="AE46" s="5"/>
      <c r="AG46" s="5"/>
      <c r="AH46" s="5"/>
      <c r="AI46" s="5"/>
      <c r="AJ46" s="5"/>
      <c r="AK46" s="35"/>
      <c r="AL46" s="5"/>
      <c r="AM46" s="5"/>
      <c r="AN46" s="5"/>
      <c r="AO46" s="36"/>
      <c r="AP46" s="5"/>
      <c r="AQ46" s="5"/>
      <c r="AR46" s="5"/>
      <c r="AS46" s="35"/>
      <c r="AT46" s="5"/>
      <c r="AU46" s="5"/>
      <c r="AV46" s="5"/>
      <c r="AW46" s="5"/>
      <c r="AX46" s="35"/>
      <c r="AY46" s="5"/>
      <c r="AZ46" s="5"/>
      <c r="BA46" s="5"/>
      <c r="BB46" s="35"/>
      <c r="BC46" s="5"/>
      <c r="BD46" s="5"/>
      <c r="BE46" s="5"/>
      <c r="BF46" s="5"/>
      <c r="BG46" s="9">
        <f t="shared" si="5"/>
        <v>0</v>
      </c>
    </row>
    <row r="47" spans="1:59" x14ac:dyDescent="0.2">
      <c r="A47" s="3" t="str">
        <f>ACCIONES!$M$9</f>
        <v>Esmorzar en el punt de venda</v>
      </c>
      <c r="B47" s="4"/>
      <c r="C47" s="4"/>
      <c r="D47" s="4"/>
      <c r="F47" s="5">
        <v>1</v>
      </c>
      <c r="G47" s="5">
        <v>1</v>
      </c>
      <c r="H47" s="5">
        <v>1</v>
      </c>
      <c r="I47" s="5">
        <v>1</v>
      </c>
      <c r="J47" s="35">
        <v>1</v>
      </c>
      <c r="K47" s="5">
        <v>1</v>
      </c>
      <c r="L47" s="5">
        <v>1</v>
      </c>
      <c r="M47" s="5">
        <v>1</v>
      </c>
      <c r="N47" s="35">
        <v>1</v>
      </c>
      <c r="O47" s="5">
        <v>1</v>
      </c>
      <c r="P47" s="5">
        <v>1</v>
      </c>
      <c r="Q47" s="5">
        <v>1</v>
      </c>
      <c r="R47" s="5">
        <v>1</v>
      </c>
      <c r="S47" s="5">
        <v>1</v>
      </c>
      <c r="T47" s="5">
        <v>1</v>
      </c>
      <c r="U47" s="5">
        <v>1</v>
      </c>
      <c r="V47" s="5">
        <v>1</v>
      </c>
      <c r="W47" s="5">
        <v>1</v>
      </c>
      <c r="X47" s="5">
        <v>1</v>
      </c>
      <c r="Y47" s="5">
        <v>1</v>
      </c>
      <c r="Z47" s="5">
        <v>1</v>
      </c>
      <c r="AA47" s="5">
        <v>1</v>
      </c>
      <c r="AB47" s="5">
        <v>1</v>
      </c>
      <c r="AC47" s="5">
        <v>1</v>
      </c>
      <c r="AD47" s="5">
        <v>1</v>
      </c>
      <c r="AE47" s="5">
        <v>1</v>
      </c>
      <c r="AF47" s="2"/>
      <c r="AG47" s="5">
        <v>1</v>
      </c>
      <c r="AH47" s="5">
        <v>1</v>
      </c>
      <c r="AI47" s="5">
        <v>1</v>
      </c>
      <c r="AJ47" s="5">
        <v>1</v>
      </c>
      <c r="AK47" s="5">
        <v>1</v>
      </c>
      <c r="AL47" s="5">
        <v>1</v>
      </c>
      <c r="AM47" s="5">
        <v>1</v>
      </c>
      <c r="AN47" s="5">
        <v>1</v>
      </c>
      <c r="AO47" s="36">
        <v>1</v>
      </c>
      <c r="AP47" s="5">
        <v>1</v>
      </c>
      <c r="AQ47" s="5">
        <v>1</v>
      </c>
      <c r="AR47" s="5">
        <v>1</v>
      </c>
      <c r="AS47" s="5">
        <v>1</v>
      </c>
      <c r="AT47" s="5">
        <v>1</v>
      </c>
      <c r="AU47" s="5">
        <v>1</v>
      </c>
      <c r="AV47" s="5">
        <v>1</v>
      </c>
      <c r="AW47" s="5">
        <v>1</v>
      </c>
      <c r="AX47" s="5">
        <v>1</v>
      </c>
      <c r="AY47" s="5">
        <v>1</v>
      </c>
      <c r="AZ47" s="5">
        <v>1</v>
      </c>
      <c r="BA47" s="5">
        <v>1</v>
      </c>
      <c r="BB47" s="5">
        <v>1</v>
      </c>
      <c r="BC47" s="5">
        <v>1</v>
      </c>
      <c r="BD47" s="5">
        <v>1</v>
      </c>
      <c r="BE47" s="5">
        <v>1</v>
      </c>
      <c r="BF47" s="5">
        <v>1</v>
      </c>
      <c r="BG47" s="9">
        <f t="shared" si="5"/>
        <v>52</v>
      </c>
    </row>
    <row r="48" spans="1:59" x14ac:dyDescent="0.2">
      <c r="A48" s="3" t="str">
        <f>ACCIONES!$M$10</f>
        <v>Dia especial de botiga</v>
      </c>
      <c r="B48" s="4"/>
      <c r="C48" s="4"/>
      <c r="D48" s="4"/>
      <c r="F48" s="5"/>
      <c r="G48" s="5"/>
      <c r="H48" s="5"/>
      <c r="I48" s="5"/>
      <c r="J48" s="5"/>
      <c r="K48" s="35">
        <v>1</v>
      </c>
      <c r="L48" s="5"/>
      <c r="M48" s="5"/>
      <c r="N48" s="35"/>
      <c r="O48" s="5"/>
      <c r="P48" s="5"/>
      <c r="Q48" s="5"/>
      <c r="R48" s="35"/>
      <c r="S48" s="5"/>
      <c r="T48" s="5"/>
      <c r="U48" s="5"/>
      <c r="V48" s="35"/>
      <c r="W48" s="5"/>
      <c r="X48" s="5"/>
      <c r="Y48" s="5"/>
      <c r="Z48" s="5"/>
      <c r="AA48" s="35"/>
      <c r="AB48" s="5"/>
      <c r="AC48" s="5"/>
      <c r="AD48" s="5"/>
      <c r="AE48" s="5"/>
      <c r="AG48" s="5"/>
      <c r="AH48" s="5"/>
      <c r="AI48" s="5"/>
      <c r="AJ48" s="5"/>
      <c r="AK48" s="35"/>
      <c r="AL48" s="5"/>
      <c r="AM48" s="5"/>
      <c r="AN48" s="5"/>
      <c r="AO48" s="36"/>
      <c r="AP48" s="5"/>
      <c r="AQ48" s="5"/>
      <c r="AR48" s="5"/>
      <c r="AS48" s="35"/>
      <c r="AT48" s="5"/>
      <c r="AU48" s="5"/>
      <c r="AV48" s="5"/>
      <c r="AW48" s="5"/>
      <c r="AX48" s="35"/>
      <c r="AY48" s="5"/>
      <c r="AZ48" s="5"/>
      <c r="BA48" s="5"/>
      <c r="BB48" s="35"/>
      <c r="BC48" s="5"/>
      <c r="BD48" s="5"/>
      <c r="BE48" s="5"/>
      <c r="BF48" s="5"/>
      <c r="BG48" s="9">
        <f t="shared" si="5"/>
        <v>1</v>
      </c>
    </row>
    <row r="49" spans="1:59" x14ac:dyDescent="0.2">
      <c r="A49" s="3" t="str">
        <f>ACCIONES!$M$11</f>
        <v>Sorteig a botiga de Preu/Article</v>
      </c>
      <c r="B49" s="4"/>
      <c r="C49" s="4"/>
      <c r="D49" s="4"/>
      <c r="F49" s="5"/>
      <c r="G49" s="5"/>
      <c r="H49" s="5"/>
      <c r="I49" s="5"/>
      <c r="J49" s="35"/>
      <c r="K49" s="5"/>
      <c r="L49" s="5"/>
      <c r="M49" s="5"/>
      <c r="N49" s="35"/>
      <c r="O49" s="5"/>
      <c r="P49" s="5"/>
      <c r="Q49" s="5"/>
      <c r="R49" s="35"/>
      <c r="S49" s="5"/>
      <c r="T49" s="5"/>
      <c r="U49" s="5"/>
      <c r="V49" s="35"/>
      <c r="W49" s="5"/>
      <c r="X49" s="5"/>
      <c r="Y49" s="5"/>
      <c r="Z49" s="5"/>
      <c r="AA49" s="35"/>
      <c r="AB49" s="5"/>
      <c r="AC49" s="5"/>
      <c r="AD49" s="5"/>
      <c r="AE49" s="5"/>
      <c r="AG49" s="5"/>
      <c r="AH49" s="5"/>
      <c r="AI49" s="5"/>
      <c r="AJ49" s="5"/>
      <c r="AK49" s="35"/>
      <c r="AL49" s="5"/>
      <c r="AM49" s="5"/>
      <c r="AN49" s="5"/>
      <c r="AO49" s="36"/>
      <c r="AP49" s="5"/>
      <c r="AQ49" s="5"/>
      <c r="AR49" s="5"/>
      <c r="AS49" s="35"/>
      <c r="AT49" s="5"/>
      <c r="AU49" s="5"/>
      <c r="AV49" s="5"/>
      <c r="AW49" s="5"/>
      <c r="AX49" s="35"/>
      <c r="AY49" s="5"/>
      <c r="AZ49" s="5"/>
      <c r="BA49" s="5"/>
      <c r="BB49" s="35"/>
      <c r="BC49" s="5"/>
      <c r="BD49" s="5"/>
      <c r="BE49" s="5"/>
      <c r="BF49" s="5"/>
      <c r="BG49" s="9">
        <f t="shared" si="5"/>
        <v>0</v>
      </c>
    </row>
    <row r="50" spans="1:59" x14ac:dyDescent="0.2">
      <c r="A50" s="3" t="str">
        <f>ACCIONES!$M$12</f>
        <v>Obsequi de roba fins a fi d'existències</v>
      </c>
      <c r="B50" s="4"/>
      <c r="C50" s="4"/>
      <c r="D50" s="4"/>
      <c r="F50" s="5"/>
      <c r="G50" s="5"/>
      <c r="H50" s="5"/>
      <c r="I50" s="5"/>
      <c r="J50" s="35"/>
      <c r="K50" s="5"/>
      <c r="L50" s="5"/>
      <c r="M50" s="5"/>
      <c r="N50" s="35"/>
      <c r="O50" s="5"/>
      <c r="P50" s="5"/>
      <c r="Q50" s="5"/>
      <c r="R50" s="35"/>
      <c r="S50" s="5"/>
      <c r="T50" s="5"/>
      <c r="U50" s="5"/>
      <c r="V50" s="35"/>
      <c r="W50" s="5"/>
      <c r="X50" s="5"/>
      <c r="Y50" s="5"/>
      <c r="Z50" s="5"/>
      <c r="AA50" s="35"/>
      <c r="AB50" s="5"/>
      <c r="AC50" s="5"/>
      <c r="AD50" s="5"/>
      <c r="AE50" s="5"/>
      <c r="AG50" s="5"/>
      <c r="AH50" s="5"/>
      <c r="AI50" s="5"/>
      <c r="AJ50" s="5"/>
      <c r="AK50" s="35"/>
      <c r="AL50" s="5"/>
      <c r="AM50" s="5"/>
      <c r="AN50" s="5"/>
      <c r="AO50" s="36"/>
      <c r="AP50" s="5"/>
      <c r="AQ50" s="5"/>
      <c r="AR50" s="5"/>
      <c r="AS50" s="35"/>
      <c r="AT50" s="5"/>
      <c r="AU50" s="5"/>
      <c r="AV50" s="5"/>
      <c r="AW50" s="5"/>
      <c r="AX50" s="35"/>
      <c r="AY50" s="5"/>
      <c r="AZ50" s="5"/>
      <c r="BA50" s="5"/>
      <c r="BB50" s="35"/>
      <c r="BC50" s="5"/>
      <c r="BD50" s="5"/>
      <c r="BE50" s="5"/>
      <c r="BF50" s="5"/>
      <c r="BG50" s="9">
        <f t="shared" ref="BG50" si="6">COUNTIF(F50:BF50, 1)</f>
        <v>0</v>
      </c>
    </row>
    <row r="53" spans="1:59" ht="8" customHeight="1" x14ac:dyDescent="0.2"/>
    <row r="54" spans="1:59" x14ac:dyDescent="0.2">
      <c r="A54" s="1" t="s">
        <v>84</v>
      </c>
      <c r="B54" s="95" t="s">
        <v>5</v>
      </c>
      <c r="C54" s="95"/>
    </row>
    <row r="55" spans="1:59" x14ac:dyDescent="0.2">
      <c r="A55" s="1" t="s">
        <v>103</v>
      </c>
      <c r="B55" s="96" t="s">
        <v>22</v>
      </c>
      <c r="C55" s="96"/>
      <c r="F55" s="93" t="s">
        <v>104</v>
      </c>
      <c r="G55" s="93"/>
      <c r="H55" s="93"/>
      <c r="I55" s="93"/>
      <c r="J55" s="94"/>
      <c r="K55" s="92" t="s">
        <v>105</v>
      </c>
      <c r="L55" s="93"/>
      <c r="M55" s="93"/>
      <c r="N55" s="94"/>
      <c r="O55" s="92" t="s">
        <v>106</v>
      </c>
      <c r="P55" s="93"/>
      <c r="Q55" s="93"/>
      <c r="R55" s="94"/>
      <c r="S55" s="92" t="s">
        <v>89</v>
      </c>
      <c r="T55" s="93"/>
      <c r="U55" s="93"/>
      <c r="V55" s="94"/>
      <c r="W55" s="92" t="s">
        <v>107</v>
      </c>
      <c r="X55" s="93"/>
      <c r="Y55" s="93"/>
      <c r="Z55" s="93"/>
      <c r="AA55" s="94"/>
      <c r="AB55" s="92" t="s">
        <v>108</v>
      </c>
      <c r="AC55" s="93"/>
      <c r="AD55" s="93"/>
      <c r="AE55" s="93"/>
      <c r="AG55" s="93" t="s">
        <v>109</v>
      </c>
      <c r="AH55" s="93"/>
      <c r="AI55" s="93"/>
      <c r="AJ55" s="93"/>
      <c r="AK55" s="94"/>
      <c r="AL55" s="92" t="s">
        <v>110</v>
      </c>
      <c r="AM55" s="93"/>
      <c r="AN55" s="93"/>
      <c r="AO55" s="93"/>
      <c r="AP55" s="92" t="s">
        <v>111</v>
      </c>
      <c r="AQ55" s="93"/>
      <c r="AR55" s="93"/>
      <c r="AS55" s="94"/>
      <c r="AT55" s="92" t="s">
        <v>95</v>
      </c>
      <c r="AU55" s="93"/>
      <c r="AV55" s="93"/>
      <c r="AW55" s="93"/>
      <c r="AX55" s="94"/>
      <c r="AY55" s="92" t="s">
        <v>112</v>
      </c>
      <c r="AZ55" s="93"/>
      <c r="BA55" s="93"/>
      <c r="BB55" s="94"/>
      <c r="BC55" s="92" t="s">
        <v>113</v>
      </c>
      <c r="BD55" s="93"/>
      <c r="BE55" s="93"/>
      <c r="BF55" s="93"/>
    </row>
    <row r="56" spans="1:59" ht="8" customHeight="1" x14ac:dyDescent="0.2">
      <c r="F56" s="93"/>
      <c r="G56" s="93"/>
      <c r="H56" s="93"/>
      <c r="I56" s="93"/>
      <c r="J56" s="94"/>
      <c r="K56" s="92"/>
      <c r="L56" s="93"/>
      <c r="M56" s="93"/>
      <c r="N56" s="94"/>
      <c r="O56" s="92"/>
      <c r="P56" s="93"/>
      <c r="Q56" s="93"/>
      <c r="R56" s="94"/>
      <c r="S56" s="92"/>
      <c r="T56" s="93"/>
      <c r="U56" s="93"/>
      <c r="V56" s="94"/>
      <c r="W56" s="92"/>
      <c r="X56" s="93"/>
      <c r="Y56" s="93"/>
      <c r="Z56" s="93"/>
      <c r="AA56" s="94"/>
      <c r="AB56" s="92"/>
      <c r="AC56" s="93"/>
      <c r="AD56" s="93"/>
      <c r="AE56" s="93"/>
      <c r="AG56" s="93"/>
      <c r="AH56" s="93"/>
      <c r="AI56" s="93"/>
      <c r="AJ56" s="93"/>
      <c r="AK56" s="94"/>
      <c r="AL56" s="92"/>
      <c r="AM56" s="93"/>
      <c r="AN56" s="93"/>
      <c r="AO56" s="93"/>
      <c r="AP56" s="92"/>
      <c r="AQ56" s="93"/>
      <c r="AR56" s="93"/>
      <c r="AS56" s="94"/>
      <c r="AT56" s="92"/>
      <c r="AU56" s="93"/>
      <c r="AV56" s="93"/>
      <c r="AW56" s="93"/>
      <c r="AX56" s="94"/>
      <c r="AY56" s="92"/>
      <c r="AZ56" s="93"/>
      <c r="BA56" s="93"/>
      <c r="BB56" s="94"/>
      <c r="BC56" s="92"/>
      <c r="BD56" s="93"/>
      <c r="BE56" s="93"/>
      <c r="BF56" s="93"/>
    </row>
    <row r="57" spans="1:59" x14ac:dyDescent="0.2">
      <c r="A57" s="91" t="s">
        <v>114</v>
      </c>
      <c r="B57" s="91"/>
      <c r="C57" s="91"/>
      <c r="D57" s="91"/>
      <c r="F57" s="20" t="s">
        <v>98</v>
      </c>
      <c r="G57" s="6" t="s">
        <v>99</v>
      </c>
      <c r="H57" s="20" t="s">
        <v>100</v>
      </c>
      <c r="I57" s="6" t="s">
        <v>101</v>
      </c>
      <c r="J57" s="21" t="s">
        <v>102</v>
      </c>
      <c r="K57" s="6" t="s">
        <v>98</v>
      </c>
      <c r="L57" s="20" t="s">
        <v>99</v>
      </c>
      <c r="M57" s="6" t="s">
        <v>100</v>
      </c>
      <c r="N57" s="22" t="s">
        <v>101</v>
      </c>
      <c r="O57" s="6" t="s">
        <v>98</v>
      </c>
      <c r="P57" s="20" t="s">
        <v>99</v>
      </c>
      <c r="Q57" s="6" t="s">
        <v>100</v>
      </c>
      <c r="R57" s="22" t="s">
        <v>101</v>
      </c>
      <c r="S57" s="6" t="s">
        <v>98</v>
      </c>
      <c r="T57" s="20" t="s">
        <v>99</v>
      </c>
      <c r="U57" s="6" t="s">
        <v>100</v>
      </c>
      <c r="V57" s="22" t="s">
        <v>101</v>
      </c>
      <c r="W57" s="6" t="s">
        <v>98</v>
      </c>
      <c r="X57" s="20" t="s">
        <v>99</v>
      </c>
      <c r="Y57" s="6" t="s">
        <v>100</v>
      </c>
      <c r="Z57" s="20" t="s">
        <v>101</v>
      </c>
      <c r="AA57" s="7" t="s">
        <v>102</v>
      </c>
      <c r="AB57" s="20" t="s">
        <v>98</v>
      </c>
      <c r="AC57" s="6" t="s">
        <v>99</v>
      </c>
      <c r="AD57" s="20" t="s">
        <v>100</v>
      </c>
      <c r="AE57" s="6" t="s">
        <v>101</v>
      </c>
      <c r="AG57" s="20" t="s">
        <v>98</v>
      </c>
      <c r="AH57" s="6" t="s">
        <v>99</v>
      </c>
      <c r="AI57" s="20" t="s">
        <v>100</v>
      </c>
      <c r="AJ57" s="7" t="s">
        <v>101</v>
      </c>
      <c r="AK57" s="7" t="s">
        <v>102</v>
      </c>
      <c r="AL57" s="20" t="s">
        <v>98</v>
      </c>
      <c r="AM57" s="6" t="s">
        <v>99</v>
      </c>
      <c r="AN57" s="20" t="s">
        <v>100</v>
      </c>
      <c r="AO57" s="7" t="s">
        <v>101</v>
      </c>
      <c r="AP57" s="6" t="s">
        <v>98</v>
      </c>
      <c r="AQ57" s="20" t="s">
        <v>99</v>
      </c>
      <c r="AR57" s="6" t="s">
        <v>100</v>
      </c>
      <c r="AS57" s="22" t="s">
        <v>101</v>
      </c>
      <c r="AT57" s="6" t="s">
        <v>98</v>
      </c>
      <c r="AU57" s="20" t="s">
        <v>99</v>
      </c>
      <c r="AV57" s="6" t="s">
        <v>100</v>
      </c>
      <c r="AW57" s="20" t="s">
        <v>101</v>
      </c>
      <c r="AX57" s="7" t="s">
        <v>102</v>
      </c>
      <c r="AY57" s="20" t="s">
        <v>98</v>
      </c>
      <c r="AZ57" s="6" t="s">
        <v>99</v>
      </c>
      <c r="BA57" s="20" t="s">
        <v>100</v>
      </c>
      <c r="BB57" s="7" t="s">
        <v>101</v>
      </c>
      <c r="BC57" s="20" t="s">
        <v>98</v>
      </c>
      <c r="BD57" s="6" t="s">
        <v>99</v>
      </c>
      <c r="BE57" s="20" t="s">
        <v>100</v>
      </c>
      <c r="BF57" s="6" t="s">
        <v>101</v>
      </c>
    </row>
    <row r="58" spans="1:59" x14ac:dyDescent="0.2">
      <c r="A58" s="3" t="str">
        <f>ACCIONES!$M$3</f>
        <v>Regal de Fuet a les 20 primeres compres de 20€</v>
      </c>
      <c r="B58" s="3"/>
      <c r="C58" s="3"/>
      <c r="D58" s="3"/>
      <c r="F58" s="5"/>
      <c r="G58" s="5"/>
      <c r="H58" s="5"/>
      <c r="I58" s="5"/>
      <c r="J58" s="34"/>
      <c r="K58" s="5"/>
      <c r="L58" s="5"/>
      <c r="M58" s="5"/>
      <c r="N58" s="36"/>
      <c r="O58" s="36"/>
      <c r="P58" s="5">
        <v>1</v>
      </c>
      <c r="Q58" s="5">
        <v>1</v>
      </c>
      <c r="R58" s="5"/>
      <c r="S58" s="5"/>
      <c r="T58" s="5"/>
      <c r="U58" s="5"/>
      <c r="V58" s="36"/>
      <c r="W58" s="5"/>
      <c r="X58" s="5"/>
      <c r="Y58" s="5"/>
      <c r="Z58" s="5"/>
      <c r="AA58" s="36"/>
      <c r="AB58" s="5"/>
      <c r="AC58" s="5"/>
      <c r="AD58" s="5"/>
      <c r="AE58" s="5"/>
      <c r="AG58" s="5"/>
      <c r="AH58" s="5"/>
      <c r="AI58" s="5"/>
      <c r="AJ58" s="5"/>
      <c r="AK58" s="36"/>
      <c r="AL58" s="5"/>
      <c r="AM58" s="5"/>
      <c r="AN58" s="5"/>
      <c r="AO58" s="36"/>
      <c r="AP58" s="5"/>
      <c r="AQ58" s="5"/>
      <c r="AR58" s="5"/>
      <c r="AS58" s="36"/>
      <c r="AT58" s="5"/>
      <c r="AU58" s="5"/>
      <c r="AV58" s="5"/>
      <c r="AW58" s="5"/>
      <c r="AX58" s="36"/>
      <c r="AY58" s="5"/>
      <c r="AZ58" s="5"/>
      <c r="BA58" s="5"/>
      <c r="BB58" s="36"/>
      <c r="BC58" s="5"/>
      <c r="BD58" s="5"/>
      <c r="BE58" s="5"/>
      <c r="BF58" s="5"/>
      <c r="BG58" s="9">
        <f t="shared" ref="BG58:BG66" si="7">COUNTIF(F58:BF58, 1)</f>
        <v>2</v>
      </c>
    </row>
    <row r="59" spans="1:59" x14ac:dyDescent="0.2">
      <c r="A59" s="3" t="str">
        <f>ACCIONES!$M$4</f>
        <v>Regal de PRIMAVERA: samarreta per compra de 100€</v>
      </c>
      <c r="B59" s="4"/>
      <c r="C59" s="4"/>
      <c r="D59" s="4"/>
      <c r="F59" s="5"/>
      <c r="G59" s="5"/>
      <c r="H59" s="5"/>
      <c r="I59" s="5"/>
      <c r="J59" s="35"/>
      <c r="K59" s="5"/>
      <c r="L59" s="5"/>
      <c r="M59" s="5"/>
      <c r="N59" s="35"/>
      <c r="O59" s="5"/>
      <c r="P59" s="5"/>
      <c r="Q59" s="5"/>
      <c r="R59" s="35"/>
      <c r="S59" s="5"/>
      <c r="T59" s="5"/>
      <c r="U59" s="35">
        <v>1</v>
      </c>
      <c r="V59" s="35">
        <v>1</v>
      </c>
      <c r="W59" s="5"/>
      <c r="X59" s="5"/>
      <c r="Y59" s="5"/>
      <c r="Z59" s="5"/>
      <c r="AA59" s="35"/>
      <c r="AB59" s="5"/>
      <c r="AC59" s="5"/>
      <c r="AD59" s="5"/>
      <c r="AE59" s="5"/>
      <c r="AG59" s="5"/>
      <c r="AH59" s="5"/>
      <c r="AI59" s="5"/>
      <c r="AJ59" s="5"/>
      <c r="AK59" s="35"/>
      <c r="AL59" s="5"/>
      <c r="AM59" s="5"/>
      <c r="AN59" s="5"/>
      <c r="AO59" s="36"/>
      <c r="AP59" s="5"/>
      <c r="AQ59" s="5"/>
      <c r="AR59" s="5"/>
      <c r="AS59" s="35"/>
      <c r="AT59" s="5"/>
      <c r="AU59" s="5"/>
      <c r="AV59" s="5"/>
      <c r="AW59" s="5"/>
      <c r="AX59" s="35"/>
      <c r="AY59" s="5"/>
      <c r="AZ59" s="5"/>
      <c r="BA59" s="5"/>
      <c r="BB59" s="35"/>
      <c r="BC59" s="5"/>
      <c r="BD59" s="5"/>
      <c r="BE59" s="5"/>
      <c r="BF59" s="5"/>
      <c r="BG59" s="9">
        <f t="shared" si="7"/>
        <v>2</v>
      </c>
    </row>
    <row r="60" spans="1:59" x14ac:dyDescent="0.2">
      <c r="A60" s="3" t="str">
        <f>ACCIONES!$M$5</f>
        <v>Regal d'ESTIU: 3 opcions a escollir per compra de 50€</v>
      </c>
      <c r="B60" s="4"/>
      <c r="C60" s="4"/>
      <c r="D60" s="4"/>
      <c r="F60" s="5"/>
      <c r="G60" s="5"/>
      <c r="H60" s="5"/>
      <c r="I60" s="5"/>
      <c r="J60" s="35"/>
      <c r="K60" s="5"/>
      <c r="L60" s="5"/>
      <c r="M60" s="5"/>
      <c r="N60" s="35"/>
      <c r="O60" s="5"/>
      <c r="P60" s="5"/>
      <c r="Q60" s="5"/>
      <c r="R60" s="35"/>
      <c r="S60" s="5"/>
      <c r="T60" s="5"/>
      <c r="U60" s="5"/>
      <c r="V60" s="35"/>
      <c r="W60" s="5"/>
      <c r="X60" s="5"/>
      <c r="Y60" s="5"/>
      <c r="Z60" s="5"/>
      <c r="AA60" s="35"/>
      <c r="AB60" s="5">
        <v>1</v>
      </c>
      <c r="AC60" s="5">
        <v>1</v>
      </c>
      <c r="AD60" s="5">
        <v>1</v>
      </c>
      <c r="AE60" s="5"/>
      <c r="AG60" s="5"/>
      <c r="AH60" s="5"/>
      <c r="AI60" s="5"/>
      <c r="AJ60" s="5"/>
      <c r="AK60" s="35"/>
      <c r="AL60" s="5"/>
      <c r="AM60" s="5"/>
      <c r="AN60" s="5"/>
      <c r="AO60" s="36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35"/>
      <c r="BC60" s="5"/>
      <c r="BD60" s="5"/>
      <c r="BE60" s="5"/>
      <c r="BF60" s="5"/>
      <c r="BG60" s="9">
        <f t="shared" si="7"/>
        <v>3</v>
      </c>
    </row>
    <row r="61" spans="1:59" x14ac:dyDescent="0.2">
      <c r="A61" s="3" t="str">
        <f>ACCIONES!$M$6</f>
        <v>Regal de TARDOR: roba per compra de 100€</v>
      </c>
      <c r="B61" s="4"/>
      <c r="C61" s="4"/>
      <c r="D61" s="4"/>
      <c r="F61" s="5"/>
      <c r="G61" s="5"/>
      <c r="H61" s="5"/>
      <c r="I61" s="5"/>
      <c r="J61" s="35"/>
      <c r="K61" s="5"/>
      <c r="L61" s="5"/>
      <c r="M61" s="5"/>
      <c r="N61" s="35"/>
      <c r="O61" s="5"/>
      <c r="P61" s="5"/>
      <c r="Q61" s="5"/>
      <c r="R61" s="35"/>
      <c r="S61" s="5"/>
      <c r="T61" s="5"/>
      <c r="U61" s="5"/>
      <c r="V61" s="35"/>
      <c r="W61" s="5"/>
      <c r="X61" s="5"/>
      <c r="Y61" s="5"/>
      <c r="Z61" s="5"/>
      <c r="AA61" s="35"/>
      <c r="AB61" s="5"/>
      <c r="AC61" s="5"/>
      <c r="AD61" s="5"/>
      <c r="AE61" s="5"/>
      <c r="AF61" s="2"/>
      <c r="AG61" s="5"/>
      <c r="AH61" s="5"/>
      <c r="AI61" s="5"/>
      <c r="AJ61" s="5"/>
      <c r="AK61" s="35"/>
      <c r="AL61" s="5"/>
      <c r="AM61" s="5"/>
      <c r="AN61" s="5"/>
      <c r="AO61" s="36"/>
      <c r="AP61" s="5"/>
      <c r="AQ61" s="5"/>
      <c r="AR61" s="5"/>
      <c r="AS61" s="5"/>
      <c r="AT61" s="5">
        <v>1</v>
      </c>
      <c r="AU61" s="35">
        <v>1</v>
      </c>
      <c r="AV61" s="5">
        <v>1</v>
      </c>
      <c r="AW61" s="5">
        <v>1</v>
      </c>
      <c r="AX61" s="5">
        <v>1</v>
      </c>
      <c r="AY61" s="5"/>
      <c r="AZ61" s="5"/>
      <c r="BA61" s="5"/>
      <c r="BB61" s="35"/>
      <c r="BC61" s="5"/>
      <c r="BD61" s="5"/>
      <c r="BE61" s="5"/>
      <c r="BF61" s="5"/>
      <c r="BG61" s="9">
        <f t="shared" si="7"/>
        <v>5</v>
      </c>
    </row>
    <row r="62" spans="1:59" x14ac:dyDescent="0.2">
      <c r="A62" s="3" t="str">
        <f>ACCIONES!$M$7</f>
        <v>Dinar tècnic de formació</v>
      </c>
      <c r="B62" s="4"/>
      <c r="C62" s="4"/>
      <c r="D62" s="4"/>
      <c r="F62" s="5"/>
      <c r="G62" s="5"/>
      <c r="H62" s="5"/>
      <c r="I62" s="5"/>
      <c r="J62" s="35"/>
      <c r="K62" s="5"/>
      <c r="L62" s="5"/>
      <c r="M62" s="5"/>
      <c r="N62" s="35"/>
      <c r="O62" s="5"/>
      <c r="P62" s="5"/>
      <c r="Q62" s="5"/>
      <c r="R62" s="35"/>
      <c r="S62" s="5"/>
      <c r="T62" s="5"/>
      <c r="U62" s="5"/>
      <c r="V62" s="35"/>
      <c r="W62" s="5"/>
      <c r="X62" s="5"/>
      <c r="Y62" s="5"/>
      <c r="Z62" s="5"/>
      <c r="AA62" s="35"/>
      <c r="AB62" s="5"/>
      <c r="AC62" s="5"/>
      <c r="AD62" s="5"/>
      <c r="AE62" s="5"/>
      <c r="AG62" s="5"/>
      <c r="AH62" s="5"/>
      <c r="AI62" s="5"/>
      <c r="AJ62" s="5"/>
      <c r="AK62" s="35"/>
      <c r="AL62" s="5"/>
      <c r="AM62" s="5"/>
      <c r="AN62" s="5"/>
      <c r="AO62" s="36"/>
      <c r="AP62" s="5"/>
      <c r="AQ62" s="5"/>
      <c r="AR62" s="5"/>
      <c r="AS62" s="35"/>
      <c r="AT62" s="5"/>
      <c r="AU62" s="5"/>
      <c r="AV62" s="5"/>
      <c r="AW62" s="5"/>
      <c r="AX62" s="35"/>
      <c r="AY62" s="5"/>
      <c r="AZ62" s="5"/>
      <c r="BA62" s="5"/>
      <c r="BB62" s="35"/>
      <c r="BC62" s="5"/>
      <c r="BD62" s="5"/>
      <c r="BE62" s="5"/>
      <c r="BF62" s="5"/>
      <c r="BG62" s="9">
        <f t="shared" si="7"/>
        <v>0</v>
      </c>
    </row>
    <row r="63" spans="1:59" x14ac:dyDescent="0.2">
      <c r="A63" s="3" t="str">
        <f>ACCIONES!$M$8</f>
        <v>Jornada de producte en botiga amb dinar</v>
      </c>
      <c r="B63" s="4"/>
      <c r="C63" s="4"/>
      <c r="D63" s="4"/>
      <c r="F63" s="5"/>
      <c r="G63" s="5"/>
      <c r="H63" s="5"/>
      <c r="I63" s="5"/>
      <c r="J63" s="35"/>
      <c r="K63" s="5"/>
      <c r="L63" s="5"/>
      <c r="M63" s="5"/>
      <c r="N63" s="35"/>
      <c r="O63" s="5"/>
      <c r="P63" s="5"/>
      <c r="Q63" s="5"/>
      <c r="R63" s="35"/>
      <c r="S63" s="5"/>
      <c r="T63" s="5"/>
      <c r="U63" s="5"/>
      <c r="V63" s="35"/>
      <c r="W63" s="5"/>
      <c r="X63" s="5"/>
      <c r="Y63" s="5"/>
      <c r="Z63" s="5"/>
      <c r="AA63" s="35"/>
      <c r="AB63" s="5"/>
      <c r="AC63" s="5"/>
      <c r="AD63" s="5"/>
      <c r="AE63" s="5"/>
      <c r="AG63" s="5"/>
      <c r="AH63" s="5"/>
      <c r="AI63" s="5"/>
      <c r="AJ63" s="5"/>
      <c r="AK63" s="35"/>
      <c r="AL63" s="5"/>
      <c r="AM63" s="5"/>
      <c r="AN63" s="5"/>
      <c r="AO63" s="36"/>
      <c r="AP63" s="5"/>
      <c r="AQ63" s="5"/>
      <c r="AR63" s="5"/>
      <c r="AS63" s="35"/>
      <c r="AT63" s="5"/>
      <c r="AU63" s="5"/>
      <c r="AV63" s="5"/>
      <c r="AW63" s="5"/>
      <c r="AX63" s="35"/>
      <c r="AY63" s="5"/>
      <c r="AZ63" s="5"/>
      <c r="BA63" s="5"/>
      <c r="BB63" s="35"/>
      <c r="BC63" s="5"/>
      <c r="BD63" s="5"/>
      <c r="BE63" s="5"/>
      <c r="BF63" s="5"/>
      <c r="BG63" s="9">
        <f t="shared" si="7"/>
        <v>0</v>
      </c>
    </row>
    <row r="64" spans="1:59" x14ac:dyDescent="0.2">
      <c r="A64" s="3" t="str">
        <f>ACCIONES!$M$9</f>
        <v>Esmorzar en el punt de venda</v>
      </c>
      <c r="B64" s="4"/>
      <c r="C64" s="4"/>
      <c r="D64" s="4"/>
      <c r="F64" s="5"/>
      <c r="G64" s="5"/>
      <c r="H64" s="5"/>
      <c r="I64" s="5"/>
      <c r="J64" s="35"/>
      <c r="K64" s="5"/>
      <c r="L64" s="5"/>
      <c r="M64" s="5"/>
      <c r="N64" s="35"/>
      <c r="O64" s="5"/>
      <c r="P64" s="5"/>
      <c r="Q64" s="5"/>
      <c r="R64" s="35"/>
      <c r="S64" s="5"/>
      <c r="T64" s="5"/>
      <c r="U64" s="5"/>
      <c r="V64" s="35"/>
      <c r="W64" s="5"/>
      <c r="X64" s="5"/>
      <c r="Y64" s="5"/>
      <c r="Z64" s="5"/>
      <c r="AA64" s="35"/>
      <c r="AB64" s="5"/>
      <c r="AC64" s="5"/>
      <c r="AD64" s="5"/>
      <c r="AE64" s="5"/>
      <c r="AG64" s="5"/>
      <c r="AH64" s="5"/>
      <c r="AI64" s="5"/>
      <c r="AJ64" s="5"/>
      <c r="AK64" s="35"/>
      <c r="AL64" s="5"/>
      <c r="AM64" s="5"/>
      <c r="AN64" s="5"/>
      <c r="AO64" s="36"/>
      <c r="AP64" s="5"/>
      <c r="AQ64" s="5"/>
      <c r="AR64" s="5"/>
      <c r="AS64" s="35"/>
      <c r="AT64" s="5"/>
      <c r="AU64" s="5"/>
      <c r="AV64" s="5"/>
      <c r="AW64" s="5"/>
      <c r="AX64" s="35"/>
      <c r="AY64" s="5"/>
      <c r="AZ64" s="5"/>
      <c r="BA64" s="5"/>
      <c r="BB64" s="35"/>
      <c r="BC64" s="5"/>
      <c r="BD64" s="5"/>
      <c r="BE64" s="5"/>
      <c r="BF64" s="5"/>
      <c r="BG64" s="9">
        <f t="shared" si="7"/>
        <v>0</v>
      </c>
    </row>
    <row r="65" spans="1:59" x14ac:dyDescent="0.2">
      <c r="A65" s="3" t="str">
        <f>ACCIONES!$M$10</f>
        <v>Dia especial de botiga</v>
      </c>
      <c r="B65" s="4"/>
      <c r="C65" s="4"/>
      <c r="D65" s="4"/>
      <c r="F65" s="5"/>
      <c r="G65" s="5"/>
      <c r="H65" s="5"/>
      <c r="I65" s="5"/>
      <c r="J65" s="5"/>
      <c r="K65" s="35">
        <v>1</v>
      </c>
      <c r="L65" s="5"/>
      <c r="M65" s="5"/>
      <c r="N65" s="35"/>
      <c r="O65" s="5"/>
      <c r="P65" s="5"/>
      <c r="Q65" s="5"/>
      <c r="R65" s="35"/>
      <c r="S65" s="5"/>
      <c r="T65" s="5"/>
      <c r="U65" s="5"/>
      <c r="V65" s="35"/>
      <c r="W65" s="5"/>
      <c r="X65" s="5"/>
      <c r="Y65" s="5"/>
      <c r="Z65" s="5"/>
      <c r="AA65" s="35"/>
      <c r="AB65" s="5"/>
      <c r="AC65" s="5"/>
      <c r="AD65" s="5"/>
      <c r="AE65" s="5"/>
      <c r="AG65" s="5"/>
      <c r="AH65" s="5"/>
      <c r="AI65" s="5"/>
      <c r="AJ65" s="5"/>
      <c r="AK65" s="35"/>
      <c r="AL65" s="5"/>
      <c r="AM65" s="5"/>
      <c r="AN65" s="5"/>
      <c r="AO65" s="36"/>
      <c r="AP65" s="5"/>
      <c r="AQ65" s="5"/>
      <c r="AR65" s="5"/>
      <c r="AS65" s="35"/>
      <c r="AT65" s="5"/>
      <c r="AU65" s="5"/>
      <c r="AV65" s="5"/>
      <c r="AW65" s="5"/>
      <c r="AX65" s="35"/>
      <c r="AY65" s="5"/>
      <c r="AZ65" s="5"/>
      <c r="BA65" s="5"/>
      <c r="BB65" s="35"/>
      <c r="BC65" s="5"/>
      <c r="BD65" s="5"/>
      <c r="BE65" s="5"/>
      <c r="BF65" s="5"/>
      <c r="BG65" s="9">
        <f t="shared" si="7"/>
        <v>1</v>
      </c>
    </row>
    <row r="66" spans="1:59" x14ac:dyDescent="0.2">
      <c r="A66" s="3" t="str">
        <f>ACCIONES!$M$11</f>
        <v>Sorteig a botiga de Preu/Article</v>
      </c>
      <c r="B66" s="4"/>
      <c r="C66" s="4"/>
      <c r="D66" s="4"/>
      <c r="F66" s="5"/>
      <c r="G66" s="5"/>
      <c r="H66" s="5"/>
      <c r="I66" s="5"/>
      <c r="J66" s="35"/>
      <c r="K66" s="5"/>
      <c r="L66" s="5"/>
      <c r="M66" s="5"/>
      <c r="N66" s="35"/>
      <c r="O66" s="5"/>
      <c r="P66" s="5"/>
      <c r="Q66" s="5"/>
      <c r="R66" s="35"/>
      <c r="S66" s="5"/>
      <c r="T66" s="5"/>
      <c r="U66" s="5"/>
      <c r="V66" s="35"/>
      <c r="W66" s="5"/>
      <c r="X66" s="5"/>
      <c r="Y66" s="5"/>
      <c r="Z66" s="5"/>
      <c r="AA66" s="35"/>
      <c r="AB66" s="5"/>
      <c r="AC66" s="5"/>
      <c r="AD66" s="5"/>
      <c r="AE66" s="5"/>
      <c r="AG66" s="5"/>
      <c r="AH66" s="5"/>
      <c r="AI66" s="5"/>
      <c r="AJ66" s="5"/>
      <c r="AK66" s="35"/>
      <c r="AL66" s="5"/>
      <c r="AM66" s="5"/>
      <c r="AN66" s="5"/>
      <c r="AO66" s="36"/>
      <c r="AP66" s="5"/>
      <c r="AQ66" s="5"/>
      <c r="AR66" s="5"/>
      <c r="AS66" s="35"/>
      <c r="AT66" s="5"/>
      <c r="AU66" s="5"/>
      <c r="AV66" s="5"/>
      <c r="AW66" s="5"/>
      <c r="AX66" s="35"/>
      <c r="AY66" s="5"/>
      <c r="AZ66" s="5"/>
      <c r="BA66" s="5"/>
      <c r="BB66" s="35"/>
      <c r="BC66" s="5"/>
      <c r="BD66" s="5"/>
      <c r="BE66" s="5"/>
      <c r="BF66" s="5"/>
      <c r="BG66" s="9">
        <f t="shared" si="7"/>
        <v>0</v>
      </c>
    </row>
    <row r="67" spans="1:59" x14ac:dyDescent="0.2">
      <c r="A67" s="3" t="str">
        <f>ACCIONES!$M$12</f>
        <v>Obsequi de roba fins a fi d'existències</v>
      </c>
      <c r="B67" s="4"/>
      <c r="C67" s="4"/>
      <c r="D67" s="4"/>
      <c r="F67" s="5"/>
      <c r="G67" s="5"/>
      <c r="H67" s="5"/>
      <c r="I67" s="5"/>
      <c r="J67" s="35"/>
      <c r="K67" s="5"/>
      <c r="L67" s="5"/>
      <c r="M67" s="5"/>
      <c r="N67" s="35"/>
      <c r="O67" s="5"/>
      <c r="P67" s="5"/>
      <c r="Q67" s="5"/>
      <c r="R67" s="35"/>
      <c r="S67" s="5"/>
      <c r="T67" s="5"/>
      <c r="U67" s="5"/>
      <c r="V67" s="35"/>
      <c r="W67" s="5"/>
      <c r="X67" s="5"/>
      <c r="Y67" s="5"/>
      <c r="Z67" s="5"/>
      <c r="AA67" s="35"/>
      <c r="AB67" s="5"/>
      <c r="AC67" s="5"/>
      <c r="AD67" s="5"/>
      <c r="AE67" s="5"/>
      <c r="AG67" s="5"/>
      <c r="AH67" s="5"/>
      <c r="AI67" s="5"/>
      <c r="AJ67" s="5"/>
      <c r="AK67" s="35"/>
      <c r="AL67" s="5"/>
      <c r="AM67" s="5"/>
      <c r="AN67" s="5"/>
      <c r="AO67" s="36"/>
      <c r="AP67" s="5"/>
      <c r="AQ67" s="5"/>
      <c r="AR67" s="5"/>
      <c r="AS67" s="35"/>
      <c r="AT67" s="5"/>
      <c r="AU67" s="5"/>
      <c r="AV67" s="5"/>
      <c r="AW67" s="5"/>
      <c r="AX67" s="35"/>
      <c r="AY67" s="5"/>
      <c r="AZ67" s="5"/>
      <c r="BA67" s="5"/>
      <c r="BB67" s="35"/>
      <c r="BC67" s="5"/>
      <c r="BD67" s="5"/>
      <c r="BE67" s="5"/>
      <c r="BF67" s="5"/>
      <c r="BG67" s="9">
        <f t="shared" ref="BG67" si="8">COUNTIF(F67:BF67, 1)</f>
        <v>0</v>
      </c>
    </row>
    <row r="70" spans="1:59" ht="8" customHeight="1" x14ac:dyDescent="0.2"/>
    <row r="71" spans="1:59" x14ac:dyDescent="0.2">
      <c r="A71" s="1" t="s">
        <v>84</v>
      </c>
      <c r="B71" s="95" t="s">
        <v>5</v>
      </c>
      <c r="C71" s="95"/>
    </row>
    <row r="72" spans="1:59" x14ac:dyDescent="0.2">
      <c r="A72" s="1" t="s">
        <v>103</v>
      </c>
      <c r="B72" s="96" t="s">
        <v>34</v>
      </c>
      <c r="C72" s="96"/>
      <c r="F72" s="93" t="s">
        <v>104</v>
      </c>
      <c r="G72" s="93"/>
      <c r="H72" s="93"/>
      <c r="I72" s="93"/>
      <c r="J72" s="94"/>
      <c r="K72" s="92" t="s">
        <v>105</v>
      </c>
      <c r="L72" s="93"/>
      <c r="M72" s="93"/>
      <c r="N72" s="94"/>
      <c r="O72" s="92" t="s">
        <v>106</v>
      </c>
      <c r="P72" s="93"/>
      <c r="Q72" s="93"/>
      <c r="R72" s="94"/>
      <c r="S72" s="92" t="s">
        <v>89</v>
      </c>
      <c r="T72" s="93"/>
      <c r="U72" s="93"/>
      <c r="V72" s="94"/>
      <c r="W72" s="92" t="s">
        <v>107</v>
      </c>
      <c r="X72" s="93"/>
      <c r="Y72" s="93"/>
      <c r="Z72" s="93"/>
      <c r="AA72" s="94"/>
      <c r="AB72" s="92" t="s">
        <v>108</v>
      </c>
      <c r="AC72" s="93"/>
      <c r="AD72" s="93"/>
      <c r="AE72" s="93"/>
      <c r="AG72" s="93" t="s">
        <v>109</v>
      </c>
      <c r="AH72" s="93"/>
      <c r="AI72" s="93"/>
      <c r="AJ72" s="93"/>
      <c r="AK72" s="94"/>
      <c r="AL72" s="92" t="s">
        <v>110</v>
      </c>
      <c r="AM72" s="93"/>
      <c r="AN72" s="93"/>
      <c r="AO72" s="93"/>
      <c r="AP72" s="92" t="s">
        <v>111</v>
      </c>
      <c r="AQ72" s="93"/>
      <c r="AR72" s="93"/>
      <c r="AS72" s="94"/>
      <c r="AT72" s="92" t="s">
        <v>95</v>
      </c>
      <c r="AU72" s="93"/>
      <c r="AV72" s="93"/>
      <c r="AW72" s="93"/>
      <c r="AX72" s="94"/>
      <c r="AY72" s="92" t="s">
        <v>112</v>
      </c>
      <c r="AZ72" s="93"/>
      <c r="BA72" s="93"/>
      <c r="BB72" s="94"/>
      <c r="BC72" s="92" t="s">
        <v>113</v>
      </c>
      <c r="BD72" s="93"/>
      <c r="BE72" s="93"/>
      <c r="BF72" s="93"/>
    </row>
    <row r="73" spans="1:59" ht="8" customHeight="1" x14ac:dyDescent="0.2">
      <c r="F73" s="93"/>
      <c r="G73" s="93"/>
      <c r="H73" s="93"/>
      <c r="I73" s="93"/>
      <c r="J73" s="94"/>
      <c r="K73" s="92"/>
      <c r="L73" s="93"/>
      <c r="M73" s="93"/>
      <c r="N73" s="94"/>
      <c r="O73" s="92"/>
      <c r="P73" s="93"/>
      <c r="Q73" s="93"/>
      <c r="R73" s="94"/>
      <c r="S73" s="92"/>
      <c r="T73" s="93"/>
      <c r="U73" s="93"/>
      <c r="V73" s="94"/>
      <c r="W73" s="92"/>
      <c r="X73" s="93"/>
      <c r="Y73" s="93"/>
      <c r="Z73" s="93"/>
      <c r="AA73" s="94"/>
      <c r="AB73" s="92"/>
      <c r="AC73" s="93"/>
      <c r="AD73" s="93"/>
      <c r="AE73" s="93"/>
      <c r="AG73" s="93"/>
      <c r="AH73" s="93"/>
      <c r="AI73" s="93"/>
      <c r="AJ73" s="93"/>
      <c r="AK73" s="94"/>
      <c r="AL73" s="92"/>
      <c r="AM73" s="93"/>
      <c r="AN73" s="93"/>
      <c r="AO73" s="93"/>
      <c r="AP73" s="92"/>
      <c r="AQ73" s="93"/>
      <c r="AR73" s="93"/>
      <c r="AS73" s="94"/>
      <c r="AT73" s="92"/>
      <c r="AU73" s="93"/>
      <c r="AV73" s="93"/>
      <c r="AW73" s="93"/>
      <c r="AX73" s="94"/>
      <c r="AY73" s="92"/>
      <c r="AZ73" s="93"/>
      <c r="BA73" s="93"/>
      <c r="BB73" s="94"/>
      <c r="BC73" s="92"/>
      <c r="BD73" s="93"/>
      <c r="BE73" s="93"/>
      <c r="BF73" s="93"/>
    </row>
    <row r="74" spans="1:59" x14ac:dyDescent="0.2">
      <c r="A74" s="91" t="s">
        <v>114</v>
      </c>
      <c r="B74" s="91"/>
      <c r="C74" s="91"/>
      <c r="D74" s="91"/>
      <c r="F74" s="20" t="s">
        <v>98</v>
      </c>
      <c r="G74" s="6" t="s">
        <v>99</v>
      </c>
      <c r="H74" s="20" t="s">
        <v>100</v>
      </c>
      <c r="I74" s="6" t="s">
        <v>101</v>
      </c>
      <c r="J74" s="21" t="s">
        <v>102</v>
      </c>
      <c r="K74" s="6" t="s">
        <v>98</v>
      </c>
      <c r="L74" s="20" t="s">
        <v>99</v>
      </c>
      <c r="M74" s="6" t="s">
        <v>100</v>
      </c>
      <c r="N74" s="22" t="s">
        <v>101</v>
      </c>
      <c r="O74" s="6" t="s">
        <v>98</v>
      </c>
      <c r="P74" s="20" t="s">
        <v>99</v>
      </c>
      <c r="Q74" s="6" t="s">
        <v>100</v>
      </c>
      <c r="R74" s="22" t="s">
        <v>101</v>
      </c>
      <c r="S74" s="6" t="s">
        <v>98</v>
      </c>
      <c r="T74" s="20" t="s">
        <v>99</v>
      </c>
      <c r="U74" s="6" t="s">
        <v>100</v>
      </c>
      <c r="V74" s="22" t="s">
        <v>101</v>
      </c>
      <c r="W74" s="6" t="s">
        <v>98</v>
      </c>
      <c r="X74" s="20" t="s">
        <v>99</v>
      </c>
      <c r="Y74" s="6" t="s">
        <v>100</v>
      </c>
      <c r="Z74" s="20" t="s">
        <v>101</v>
      </c>
      <c r="AA74" s="7" t="s">
        <v>102</v>
      </c>
      <c r="AB74" s="20" t="s">
        <v>98</v>
      </c>
      <c r="AC74" s="6" t="s">
        <v>99</v>
      </c>
      <c r="AD74" s="20" t="s">
        <v>100</v>
      </c>
      <c r="AE74" s="6" t="s">
        <v>101</v>
      </c>
      <c r="AG74" s="20" t="s">
        <v>98</v>
      </c>
      <c r="AH74" s="6" t="s">
        <v>99</v>
      </c>
      <c r="AI74" s="20" t="s">
        <v>100</v>
      </c>
      <c r="AJ74" s="7" t="s">
        <v>101</v>
      </c>
      <c r="AK74" s="7" t="s">
        <v>102</v>
      </c>
      <c r="AL74" s="20" t="s">
        <v>98</v>
      </c>
      <c r="AM74" s="6" t="s">
        <v>99</v>
      </c>
      <c r="AN74" s="20" t="s">
        <v>100</v>
      </c>
      <c r="AO74" s="7" t="s">
        <v>101</v>
      </c>
      <c r="AP74" s="6" t="s">
        <v>98</v>
      </c>
      <c r="AQ74" s="20" t="s">
        <v>99</v>
      </c>
      <c r="AR74" s="6" t="s">
        <v>100</v>
      </c>
      <c r="AS74" s="22" t="s">
        <v>101</v>
      </c>
      <c r="AT74" s="6" t="s">
        <v>98</v>
      </c>
      <c r="AU74" s="20" t="s">
        <v>99</v>
      </c>
      <c r="AV74" s="6" t="s">
        <v>100</v>
      </c>
      <c r="AW74" s="20" t="s">
        <v>101</v>
      </c>
      <c r="AX74" s="7" t="s">
        <v>102</v>
      </c>
      <c r="AY74" s="20" t="s">
        <v>98</v>
      </c>
      <c r="AZ74" s="6" t="s">
        <v>99</v>
      </c>
      <c r="BA74" s="20" t="s">
        <v>100</v>
      </c>
      <c r="BB74" s="7" t="s">
        <v>101</v>
      </c>
      <c r="BC74" s="20" t="s">
        <v>98</v>
      </c>
      <c r="BD74" s="6" t="s">
        <v>99</v>
      </c>
      <c r="BE74" s="20" t="s">
        <v>100</v>
      </c>
      <c r="BF74" s="6" t="s">
        <v>101</v>
      </c>
    </row>
    <row r="75" spans="1:59" x14ac:dyDescent="0.2">
      <c r="A75" s="3" t="str">
        <f>ACCIONES!$M$3</f>
        <v>Regal de Fuet a les 20 primeres compres de 20€</v>
      </c>
      <c r="B75" s="3"/>
      <c r="C75" s="3"/>
      <c r="D75" s="3"/>
      <c r="F75" s="5"/>
      <c r="G75" s="5"/>
      <c r="H75" s="5"/>
      <c r="I75" s="5"/>
      <c r="J75" s="34"/>
      <c r="K75" s="5"/>
      <c r="L75" s="5"/>
      <c r="M75" s="5"/>
      <c r="N75" s="36"/>
      <c r="O75" s="36"/>
      <c r="P75" s="5">
        <v>1</v>
      </c>
      <c r="Q75" s="5">
        <v>1</v>
      </c>
      <c r="R75" s="5"/>
      <c r="S75" s="5"/>
      <c r="T75" s="5"/>
      <c r="U75" s="5"/>
      <c r="V75" s="36"/>
      <c r="W75" s="5"/>
      <c r="X75" s="5"/>
      <c r="Y75" s="5"/>
      <c r="Z75" s="5"/>
      <c r="AA75" s="36"/>
      <c r="AB75" s="5"/>
      <c r="AC75" s="5"/>
      <c r="AD75" s="5"/>
      <c r="AE75" s="5"/>
      <c r="AG75" s="5"/>
      <c r="AH75" s="5"/>
      <c r="AI75" s="5"/>
      <c r="AJ75" s="5"/>
      <c r="AK75" s="36"/>
      <c r="AL75" s="5"/>
      <c r="AM75" s="5"/>
      <c r="AN75" s="5"/>
      <c r="AO75" s="36"/>
      <c r="AP75" s="5"/>
      <c r="AQ75" s="5"/>
      <c r="AR75" s="5"/>
      <c r="AS75" s="36"/>
      <c r="AT75" s="5"/>
      <c r="AU75" s="5"/>
      <c r="AV75" s="5"/>
      <c r="AW75" s="5"/>
      <c r="AX75" s="36"/>
      <c r="AY75" s="5"/>
      <c r="AZ75" s="5"/>
      <c r="BA75" s="5"/>
      <c r="BB75" s="36"/>
      <c r="BC75" s="5"/>
      <c r="BD75" s="5"/>
      <c r="BE75" s="5"/>
      <c r="BF75" s="5"/>
      <c r="BG75" s="9">
        <f>COUNTIF(F75:BF75, 1)</f>
        <v>2</v>
      </c>
    </row>
    <row r="76" spans="1:59" x14ac:dyDescent="0.2">
      <c r="A76" s="3" t="str">
        <f>ACCIONES!$M$4</f>
        <v>Regal de PRIMAVERA: samarreta per compra de 100€</v>
      </c>
      <c r="B76" s="4"/>
      <c r="C76" s="4"/>
      <c r="D76" s="4"/>
      <c r="F76" s="5"/>
      <c r="G76" s="5"/>
      <c r="H76" s="5"/>
      <c r="I76" s="5"/>
      <c r="J76" s="35"/>
      <c r="K76" s="5"/>
      <c r="L76" s="5"/>
      <c r="M76" s="5"/>
      <c r="N76" s="35"/>
      <c r="O76" s="5"/>
      <c r="P76" s="5"/>
      <c r="Q76" s="5"/>
      <c r="R76" s="35"/>
      <c r="S76" s="5"/>
      <c r="T76" s="5"/>
      <c r="U76" s="35">
        <v>1</v>
      </c>
      <c r="V76" s="35">
        <v>1</v>
      </c>
      <c r="W76" s="5"/>
      <c r="X76" s="5"/>
      <c r="Y76" s="5"/>
      <c r="Z76" s="5"/>
      <c r="AA76" s="35"/>
      <c r="AB76" s="5"/>
      <c r="AC76" s="5"/>
      <c r="AD76" s="5"/>
      <c r="AE76" s="5"/>
      <c r="AG76" s="5"/>
      <c r="AH76" s="5"/>
      <c r="AI76" s="5"/>
      <c r="AJ76" s="5"/>
      <c r="AK76" s="35"/>
      <c r="AL76" s="5"/>
      <c r="AM76" s="5"/>
      <c r="AN76" s="5"/>
      <c r="AO76" s="36"/>
      <c r="AP76" s="5"/>
      <c r="AQ76" s="5"/>
      <c r="AR76" s="5"/>
      <c r="AS76" s="35"/>
      <c r="AT76" s="5"/>
      <c r="AU76" s="5"/>
      <c r="AV76" s="5"/>
      <c r="AW76" s="5"/>
      <c r="AX76" s="35"/>
      <c r="AY76" s="5"/>
      <c r="AZ76" s="5"/>
      <c r="BA76" s="5"/>
      <c r="BB76" s="35"/>
      <c r="BC76" s="5"/>
      <c r="BD76" s="5"/>
      <c r="BE76" s="5"/>
      <c r="BF76" s="5"/>
      <c r="BG76" s="9">
        <f t="shared" ref="BG76:BG83" si="9">COUNTIF(F76:BF76, 1)</f>
        <v>2</v>
      </c>
    </row>
    <row r="77" spans="1:59" x14ac:dyDescent="0.2">
      <c r="A77" s="3" t="str">
        <f>ACCIONES!$M$5</f>
        <v>Regal d'ESTIU: 3 opcions a escollir per compra de 50€</v>
      </c>
      <c r="B77" s="4"/>
      <c r="C77" s="4"/>
      <c r="D77" s="4"/>
      <c r="F77" s="5"/>
      <c r="G77" s="5"/>
      <c r="H77" s="5"/>
      <c r="I77" s="5"/>
      <c r="J77" s="35"/>
      <c r="K77" s="5"/>
      <c r="L77" s="5"/>
      <c r="M77" s="5"/>
      <c r="N77" s="35"/>
      <c r="O77" s="5"/>
      <c r="P77" s="5"/>
      <c r="Q77" s="5"/>
      <c r="R77" s="35"/>
      <c r="S77" s="5"/>
      <c r="T77" s="5"/>
      <c r="U77" s="5"/>
      <c r="V77" s="35"/>
      <c r="W77" s="5"/>
      <c r="X77" s="5"/>
      <c r="Y77" s="5"/>
      <c r="Z77" s="5"/>
      <c r="AA77" s="35"/>
      <c r="AB77" s="5">
        <v>1</v>
      </c>
      <c r="AC77" s="5">
        <v>1</v>
      </c>
      <c r="AD77" s="5">
        <v>1</v>
      </c>
      <c r="AE77" s="5"/>
      <c r="AG77" s="5"/>
      <c r="AH77" s="5"/>
      <c r="AI77" s="5"/>
      <c r="AJ77" s="5"/>
      <c r="AK77" s="35"/>
      <c r="AL77" s="5"/>
      <c r="AM77" s="5"/>
      <c r="AN77" s="5"/>
      <c r="AO77" s="36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35"/>
      <c r="BC77" s="5"/>
      <c r="BD77" s="5"/>
      <c r="BE77" s="5"/>
      <c r="BF77" s="5"/>
      <c r="BG77" s="9">
        <f t="shared" si="9"/>
        <v>3</v>
      </c>
    </row>
    <row r="78" spans="1:59" x14ac:dyDescent="0.2">
      <c r="A78" s="3" t="str">
        <f>ACCIONES!$M$6</f>
        <v>Regal de TARDOR: roba per compra de 100€</v>
      </c>
      <c r="B78" s="4"/>
      <c r="C78" s="4"/>
      <c r="D78" s="4"/>
      <c r="F78" s="5"/>
      <c r="G78" s="5"/>
      <c r="H78" s="5"/>
      <c r="I78" s="5"/>
      <c r="J78" s="35"/>
      <c r="K78" s="5"/>
      <c r="L78" s="5"/>
      <c r="M78" s="5"/>
      <c r="N78" s="35"/>
      <c r="O78" s="5"/>
      <c r="P78" s="5"/>
      <c r="Q78" s="5"/>
      <c r="R78" s="35"/>
      <c r="S78" s="5"/>
      <c r="T78" s="5"/>
      <c r="U78" s="5"/>
      <c r="V78" s="35"/>
      <c r="W78" s="5"/>
      <c r="X78" s="5"/>
      <c r="Y78" s="5"/>
      <c r="Z78" s="5"/>
      <c r="AA78" s="35"/>
      <c r="AB78" s="5"/>
      <c r="AC78" s="5"/>
      <c r="AD78" s="5"/>
      <c r="AE78" s="5"/>
      <c r="AF78" s="2"/>
      <c r="AG78" s="5"/>
      <c r="AH78" s="5"/>
      <c r="AI78" s="5"/>
      <c r="AJ78" s="5"/>
      <c r="AK78" s="35"/>
      <c r="AL78" s="5"/>
      <c r="AM78" s="5"/>
      <c r="AN78" s="5"/>
      <c r="AO78" s="36"/>
      <c r="AP78" s="5"/>
      <c r="AQ78" s="5"/>
      <c r="AR78" s="5"/>
      <c r="AS78" s="5"/>
      <c r="AT78" s="5">
        <v>1</v>
      </c>
      <c r="AU78" s="35">
        <v>1</v>
      </c>
      <c r="AV78" s="5">
        <v>1</v>
      </c>
      <c r="AW78" s="5">
        <v>1</v>
      </c>
      <c r="AX78" s="5">
        <v>1</v>
      </c>
      <c r="AY78" s="5"/>
      <c r="AZ78" s="5"/>
      <c r="BA78" s="5"/>
      <c r="BB78" s="35"/>
      <c r="BC78" s="5"/>
      <c r="BD78" s="5"/>
      <c r="BE78" s="5"/>
      <c r="BF78" s="5"/>
      <c r="BG78" s="9">
        <f t="shared" si="9"/>
        <v>5</v>
      </c>
    </row>
    <row r="79" spans="1:59" x14ac:dyDescent="0.2">
      <c r="A79" s="3" t="str">
        <f>ACCIONES!$M$7</f>
        <v>Dinar tècnic de formació</v>
      </c>
      <c r="B79" s="4"/>
      <c r="C79" s="4"/>
      <c r="D79" s="4"/>
      <c r="F79" s="5"/>
      <c r="G79" s="5"/>
      <c r="H79" s="5"/>
      <c r="I79" s="5"/>
      <c r="J79" s="35"/>
      <c r="K79" s="5"/>
      <c r="L79" s="5"/>
      <c r="M79" s="5"/>
      <c r="N79" s="35"/>
      <c r="O79" s="5"/>
      <c r="P79" s="5"/>
      <c r="Q79" s="5"/>
      <c r="R79" s="35"/>
      <c r="S79" s="5"/>
      <c r="T79" s="5"/>
      <c r="U79" s="5"/>
      <c r="V79" s="35"/>
      <c r="W79" s="5"/>
      <c r="X79" s="5"/>
      <c r="Y79" s="5"/>
      <c r="Z79" s="5"/>
      <c r="AA79" s="35"/>
      <c r="AB79" s="5"/>
      <c r="AC79" s="5"/>
      <c r="AD79" s="5"/>
      <c r="AE79" s="5"/>
      <c r="AG79" s="5"/>
      <c r="AH79" s="5"/>
      <c r="AI79" s="5"/>
      <c r="AJ79" s="5"/>
      <c r="AK79" s="35"/>
      <c r="AL79" s="5"/>
      <c r="AM79" s="5"/>
      <c r="AN79" s="5"/>
      <c r="AO79" s="36"/>
      <c r="AP79" s="5"/>
      <c r="AQ79" s="5"/>
      <c r="AR79" s="5"/>
      <c r="AS79" s="35"/>
      <c r="AT79" s="5"/>
      <c r="AU79" s="5"/>
      <c r="AV79" s="5"/>
      <c r="AW79" s="5"/>
      <c r="AX79" s="35"/>
      <c r="AY79" s="5"/>
      <c r="AZ79" s="5"/>
      <c r="BA79" s="5"/>
      <c r="BB79" s="35"/>
      <c r="BC79" s="5"/>
      <c r="BD79" s="5"/>
      <c r="BE79" s="5"/>
      <c r="BF79" s="5"/>
      <c r="BG79" s="9">
        <f t="shared" si="9"/>
        <v>0</v>
      </c>
    </row>
    <row r="80" spans="1:59" x14ac:dyDescent="0.2">
      <c r="A80" s="3" t="str">
        <f>ACCIONES!$M$8</f>
        <v>Jornada de producte en botiga amb dinar</v>
      </c>
      <c r="B80" s="4"/>
      <c r="C80" s="4"/>
      <c r="D80" s="4"/>
      <c r="F80" s="5"/>
      <c r="G80" s="5"/>
      <c r="H80" s="5"/>
      <c r="I80" s="5"/>
      <c r="J80" s="35"/>
      <c r="K80" s="5"/>
      <c r="L80" s="5"/>
      <c r="M80" s="5"/>
      <c r="N80" s="35"/>
      <c r="O80" s="5"/>
      <c r="P80" s="5"/>
      <c r="Q80" s="5"/>
      <c r="R80" s="35"/>
      <c r="S80" s="5"/>
      <c r="T80" s="5"/>
      <c r="U80" s="5"/>
      <c r="V80" s="35"/>
      <c r="W80" s="5"/>
      <c r="X80" s="5"/>
      <c r="Y80" s="5"/>
      <c r="Z80" s="5"/>
      <c r="AA80" s="35"/>
      <c r="AB80" s="5"/>
      <c r="AC80" s="5"/>
      <c r="AD80" s="5"/>
      <c r="AE80" s="5"/>
      <c r="AG80" s="5"/>
      <c r="AH80" s="5"/>
      <c r="AI80" s="5"/>
      <c r="AJ80" s="5"/>
      <c r="AK80" s="35"/>
      <c r="AL80" s="5"/>
      <c r="AM80" s="5"/>
      <c r="AN80" s="5"/>
      <c r="AO80" s="36"/>
      <c r="AP80" s="5"/>
      <c r="AQ80" s="5"/>
      <c r="AR80" s="5"/>
      <c r="AS80" s="35"/>
      <c r="AT80" s="5"/>
      <c r="AU80" s="5"/>
      <c r="AV80" s="5"/>
      <c r="AW80" s="5"/>
      <c r="AX80" s="35"/>
      <c r="AY80" s="5"/>
      <c r="AZ80" s="5"/>
      <c r="BA80" s="5"/>
      <c r="BB80" s="35"/>
      <c r="BC80" s="5"/>
      <c r="BD80" s="5"/>
      <c r="BE80" s="5"/>
      <c r="BF80" s="5"/>
      <c r="BG80" s="9">
        <f t="shared" si="9"/>
        <v>0</v>
      </c>
    </row>
    <row r="81" spans="1:59" x14ac:dyDescent="0.2">
      <c r="A81" s="3" t="str">
        <f>ACCIONES!$M$9</f>
        <v>Esmorzar en el punt de venda</v>
      </c>
      <c r="B81" s="4"/>
      <c r="C81" s="4"/>
      <c r="D81" s="4"/>
      <c r="F81" s="5"/>
      <c r="G81" s="5"/>
      <c r="H81" s="5"/>
      <c r="I81" s="5"/>
      <c r="J81" s="35"/>
      <c r="K81" s="5"/>
      <c r="L81" s="5"/>
      <c r="M81" s="5"/>
      <c r="N81" s="35"/>
      <c r="O81" s="5"/>
      <c r="P81" s="5"/>
      <c r="Q81" s="5"/>
      <c r="R81" s="35"/>
      <c r="S81" s="5"/>
      <c r="T81" s="5"/>
      <c r="U81" s="5"/>
      <c r="V81" s="35"/>
      <c r="W81" s="5"/>
      <c r="X81" s="5"/>
      <c r="Y81" s="5"/>
      <c r="Z81" s="5"/>
      <c r="AA81" s="35"/>
      <c r="AB81" s="5"/>
      <c r="AC81" s="5"/>
      <c r="AD81" s="5"/>
      <c r="AE81" s="5"/>
      <c r="AG81" s="5"/>
      <c r="AH81" s="5"/>
      <c r="AI81" s="5"/>
      <c r="AJ81" s="5"/>
      <c r="AK81" s="35"/>
      <c r="AL81" s="5"/>
      <c r="AM81" s="5"/>
      <c r="AN81" s="5"/>
      <c r="AO81" s="36"/>
      <c r="AP81" s="5"/>
      <c r="AQ81" s="5"/>
      <c r="AR81" s="5"/>
      <c r="AS81" s="35"/>
      <c r="AT81" s="5"/>
      <c r="AU81" s="5"/>
      <c r="AV81" s="5"/>
      <c r="AW81" s="5"/>
      <c r="AX81" s="35"/>
      <c r="AY81" s="5"/>
      <c r="AZ81" s="5"/>
      <c r="BA81" s="5"/>
      <c r="BB81" s="35"/>
      <c r="BC81" s="5"/>
      <c r="BD81" s="5"/>
      <c r="BE81" s="5"/>
      <c r="BF81" s="5"/>
      <c r="BG81" s="9">
        <f t="shared" si="9"/>
        <v>0</v>
      </c>
    </row>
    <row r="82" spans="1:59" x14ac:dyDescent="0.2">
      <c r="A82" s="3" t="str">
        <f>ACCIONES!$M$10</f>
        <v>Dia especial de botiga</v>
      </c>
      <c r="B82" s="4"/>
      <c r="C82" s="4"/>
      <c r="D82" s="4"/>
      <c r="F82" s="5"/>
      <c r="G82" s="5"/>
      <c r="H82" s="5"/>
      <c r="I82" s="5"/>
      <c r="J82" s="35"/>
      <c r="K82" s="35">
        <v>1</v>
      </c>
      <c r="L82" s="5"/>
      <c r="M82" s="5"/>
      <c r="N82" s="35"/>
      <c r="O82" s="5"/>
      <c r="P82" s="5"/>
      <c r="Q82" s="5"/>
      <c r="R82" s="35"/>
      <c r="S82" s="5"/>
      <c r="T82" s="5"/>
      <c r="U82" s="5"/>
      <c r="V82" s="35"/>
      <c r="W82" s="5"/>
      <c r="X82" s="5"/>
      <c r="Y82" s="5"/>
      <c r="Z82" s="5"/>
      <c r="AA82" s="35"/>
      <c r="AB82" s="5"/>
      <c r="AC82" s="5"/>
      <c r="AD82" s="5"/>
      <c r="AE82" s="5"/>
      <c r="AG82" s="5"/>
      <c r="AH82" s="5"/>
      <c r="AI82" s="5"/>
      <c r="AJ82" s="5"/>
      <c r="AK82" s="35"/>
      <c r="AL82" s="5"/>
      <c r="AM82" s="5"/>
      <c r="AN82" s="5"/>
      <c r="AO82" s="36"/>
      <c r="AP82" s="5"/>
      <c r="AQ82" s="5"/>
      <c r="AR82" s="5"/>
      <c r="AS82" s="35"/>
      <c r="AT82" s="5"/>
      <c r="AU82" s="5"/>
      <c r="AV82" s="5"/>
      <c r="AW82" s="5"/>
      <c r="AX82" s="35"/>
      <c r="AY82" s="5"/>
      <c r="AZ82" s="5"/>
      <c r="BA82" s="5"/>
      <c r="BB82" s="35"/>
      <c r="BC82" s="5"/>
      <c r="BD82" s="5"/>
      <c r="BE82" s="5"/>
      <c r="BF82" s="5"/>
      <c r="BG82" s="9">
        <f t="shared" si="9"/>
        <v>1</v>
      </c>
    </row>
    <row r="83" spans="1:59" x14ac:dyDescent="0.2">
      <c r="A83" s="3" t="str">
        <f>ACCIONES!$M$11</f>
        <v>Sorteig a botiga de Preu/Article</v>
      </c>
      <c r="B83" s="4"/>
      <c r="C83" s="4"/>
      <c r="D83" s="4"/>
      <c r="F83" s="5"/>
      <c r="G83" s="5"/>
      <c r="H83" s="5"/>
      <c r="I83" s="5"/>
      <c r="J83" s="35"/>
      <c r="K83" s="5"/>
      <c r="L83" s="5"/>
      <c r="M83" s="5"/>
      <c r="N83" s="35"/>
      <c r="O83" s="5"/>
      <c r="P83" s="5"/>
      <c r="Q83" s="5"/>
      <c r="R83" s="35"/>
      <c r="S83" s="5"/>
      <c r="T83" s="5"/>
      <c r="U83" s="5"/>
      <c r="V83" s="35"/>
      <c r="W83" s="5"/>
      <c r="X83" s="5"/>
      <c r="Y83" s="5"/>
      <c r="Z83" s="5"/>
      <c r="AA83" s="35"/>
      <c r="AB83" s="5"/>
      <c r="AC83" s="5"/>
      <c r="AD83" s="5"/>
      <c r="AE83" s="5"/>
      <c r="AG83" s="5"/>
      <c r="AH83" s="5"/>
      <c r="AI83" s="5"/>
      <c r="AJ83" s="5"/>
      <c r="AK83" s="35"/>
      <c r="AL83" s="5"/>
      <c r="AM83" s="5"/>
      <c r="AN83" s="5"/>
      <c r="AO83" s="36"/>
      <c r="AP83" s="5"/>
      <c r="AQ83" s="5"/>
      <c r="AR83" s="5"/>
      <c r="AS83" s="35"/>
      <c r="AT83" s="5"/>
      <c r="AU83" s="5"/>
      <c r="AV83" s="5"/>
      <c r="AW83" s="5"/>
      <c r="AX83" s="35"/>
      <c r="AY83" s="5"/>
      <c r="AZ83" s="5"/>
      <c r="BA83" s="5"/>
      <c r="BB83" s="35"/>
      <c r="BC83" s="5"/>
      <c r="BD83" s="5"/>
      <c r="BE83" s="5"/>
      <c r="BF83" s="5"/>
      <c r="BG83" s="9">
        <f t="shared" si="9"/>
        <v>0</v>
      </c>
    </row>
    <row r="84" spans="1:59" x14ac:dyDescent="0.2">
      <c r="A84" s="3" t="str">
        <f>ACCIONES!$M$12</f>
        <v>Obsequi de roba fins a fi d'existències</v>
      </c>
      <c r="B84" s="4"/>
      <c r="C84" s="4"/>
      <c r="D84" s="4"/>
      <c r="F84" s="5"/>
      <c r="G84" s="5"/>
      <c r="H84" s="5"/>
      <c r="I84" s="5"/>
      <c r="J84" s="35"/>
      <c r="K84" s="5"/>
      <c r="L84" s="5"/>
      <c r="M84" s="5"/>
      <c r="N84" s="35"/>
      <c r="O84" s="5"/>
      <c r="P84" s="5"/>
      <c r="Q84" s="5"/>
      <c r="R84" s="35"/>
      <c r="S84" s="5"/>
      <c r="T84" s="5"/>
      <c r="U84" s="5"/>
      <c r="V84" s="35"/>
      <c r="W84" s="5"/>
      <c r="X84" s="5"/>
      <c r="Y84" s="5"/>
      <c r="Z84" s="5"/>
      <c r="AA84" s="35"/>
      <c r="AB84" s="5"/>
      <c r="AC84" s="5"/>
      <c r="AD84" s="5"/>
      <c r="AE84" s="5"/>
      <c r="AG84" s="5"/>
      <c r="AH84" s="5"/>
      <c r="AI84" s="5"/>
      <c r="AJ84" s="5"/>
      <c r="AK84" s="35"/>
      <c r="AL84" s="5"/>
      <c r="AM84" s="5"/>
      <c r="AN84" s="5"/>
      <c r="AO84" s="36"/>
      <c r="AP84" s="5"/>
      <c r="AQ84" s="5"/>
      <c r="AR84" s="5"/>
      <c r="AS84" s="35"/>
      <c r="AT84" s="5"/>
      <c r="AU84" s="5"/>
      <c r="AV84" s="5"/>
      <c r="AW84" s="5"/>
      <c r="AX84" s="35"/>
      <c r="AY84" s="5"/>
      <c r="AZ84" s="5"/>
      <c r="BA84" s="5"/>
      <c r="BB84" s="35"/>
      <c r="BC84" s="5"/>
      <c r="BD84" s="5"/>
      <c r="BE84" s="5"/>
      <c r="BF84" s="5"/>
      <c r="BG84" s="9">
        <f t="shared" ref="BG84" si="10">COUNTIF(F84:BF84, 1)</f>
        <v>0</v>
      </c>
    </row>
  </sheetData>
  <sheetProtection sheet="1" objects="1" scenarios="1"/>
  <mergeCells count="76">
    <mergeCell ref="A1:D1"/>
    <mergeCell ref="AT4:AX5"/>
    <mergeCell ref="B3:C3"/>
    <mergeCell ref="B4:C4"/>
    <mergeCell ref="F4:J5"/>
    <mergeCell ref="K4:N5"/>
    <mergeCell ref="O4:R5"/>
    <mergeCell ref="S4:V5"/>
    <mergeCell ref="AY21:BB22"/>
    <mergeCell ref="AY4:BB5"/>
    <mergeCell ref="BC4:BF5"/>
    <mergeCell ref="A6:D6"/>
    <mergeCell ref="B20:C20"/>
    <mergeCell ref="B21:C21"/>
    <mergeCell ref="F21:J22"/>
    <mergeCell ref="K21:N22"/>
    <mergeCell ref="O21:R22"/>
    <mergeCell ref="S21:V22"/>
    <mergeCell ref="W21:AA22"/>
    <mergeCell ref="W4:AA5"/>
    <mergeCell ref="AB4:AE5"/>
    <mergeCell ref="AG4:AK5"/>
    <mergeCell ref="AL4:AO5"/>
    <mergeCell ref="AP4:AS5"/>
    <mergeCell ref="BC38:BF39"/>
    <mergeCell ref="BC21:BF22"/>
    <mergeCell ref="A23:D23"/>
    <mergeCell ref="B37:C37"/>
    <mergeCell ref="B38:C38"/>
    <mergeCell ref="F38:J39"/>
    <mergeCell ref="K38:N39"/>
    <mergeCell ref="O38:R39"/>
    <mergeCell ref="S38:V39"/>
    <mergeCell ref="W38:AA39"/>
    <mergeCell ref="AB38:AE39"/>
    <mergeCell ref="AB21:AE22"/>
    <mergeCell ref="AG21:AK22"/>
    <mergeCell ref="AL21:AO22"/>
    <mergeCell ref="AP21:AS22"/>
    <mergeCell ref="AT21:AX22"/>
    <mergeCell ref="AG38:AK39"/>
    <mergeCell ref="AL38:AO39"/>
    <mergeCell ref="AP38:AS39"/>
    <mergeCell ref="AT38:AX39"/>
    <mergeCell ref="AY38:BB39"/>
    <mergeCell ref="A40:D40"/>
    <mergeCell ref="B54:C54"/>
    <mergeCell ref="B55:C55"/>
    <mergeCell ref="F55:J56"/>
    <mergeCell ref="K55:N56"/>
    <mergeCell ref="AT55:AX56"/>
    <mergeCell ref="AY55:BB56"/>
    <mergeCell ref="BC55:BF56"/>
    <mergeCell ref="A57:D57"/>
    <mergeCell ref="B71:C71"/>
    <mergeCell ref="S55:V56"/>
    <mergeCell ref="W55:AA56"/>
    <mergeCell ref="AB55:AE56"/>
    <mergeCell ref="AG55:AK56"/>
    <mergeCell ref="AL55:AO56"/>
    <mergeCell ref="AP55:AS56"/>
    <mergeCell ref="O55:R56"/>
    <mergeCell ref="AY72:BB73"/>
    <mergeCell ref="BC72:BF73"/>
    <mergeCell ref="A74:D74"/>
    <mergeCell ref="W72:AA73"/>
    <mergeCell ref="AB72:AE73"/>
    <mergeCell ref="AG72:AK73"/>
    <mergeCell ref="AL72:AO73"/>
    <mergeCell ref="AP72:AS73"/>
    <mergeCell ref="AT72:AX73"/>
    <mergeCell ref="B72:C72"/>
    <mergeCell ref="F72:J73"/>
    <mergeCell ref="K72:N73"/>
    <mergeCell ref="O72:R73"/>
    <mergeCell ref="S72:V73"/>
  </mergeCells>
  <conditionalFormatting sqref="F4:BF22 F23:AN23 AP23:BF23 F24:BF84">
    <cfRule type="cellIs" dxfId="12" priority="2" operator="equal">
      <formula>1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FE731-2591-5F4E-8F87-1A46F9B8C534}">
  <sheetPr codeName="Hoja6"/>
  <dimension ref="A1:BG84"/>
  <sheetViews>
    <sheetView zoomScale="120" zoomScaleNormal="120" workbookViewId="0">
      <selection sqref="A1:D1"/>
    </sheetView>
  </sheetViews>
  <sheetFormatPr baseColWidth="10" defaultColWidth="10.83203125" defaultRowHeight="16" outlineLevelCol="1" x14ac:dyDescent="0.2"/>
  <cols>
    <col min="1" max="1" width="8.83203125" style="1" customWidth="1"/>
    <col min="2" max="3" width="6.83203125" style="1" customWidth="1"/>
    <col min="4" max="4" width="28.33203125" style="1" customWidth="1"/>
    <col min="5" max="5" width="4.33203125" style="17" customWidth="1" outlineLevel="1"/>
    <col min="6" max="31" width="5.33203125" style="1" customWidth="1" outlineLevel="1"/>
    <col min="32" max="32" width="3.33203125" style="1" customWidth="1"/>
    <col min="33" max="58" width="5.33203125" style="1" customWidth="1" outlineLevel="1"/>
    <col min="59" max="59" width="3.33203125" style="17" customWidth="1" outlineLevel="1"/>
    <col min="60" max="16384" width="10.83203125" style="1"/>
  </cols>
  <sheetData>
    <row r="1" spans="1:59" ht="21" x14ac:dyDescent="0.2">
      <c r="A1" s="97" t="s">
        <v>141</v>
      </c>
      <c r="B1" s="97"/>
      <c r="C1" s="97"/>
      <c r="D1" s="97"/>
    </row>
    <row r="2" spans="1:59" ht="8" customHeight="1" x14ac:dyDescent="0.2"/>
    <row r="3" spans="1:59" x14ac:dyDescent="0.2">
      <c r="A3" s="1" t="s">
        <v>84</v>
      </c>
      <c r="B3" s="95" t="s">
        <v>6</v>
      </c>
      <c r="C3" s="95"/>
    </row>
    <row r="4" spans="1:59" x14ac:dyDescent="0.2">
      <c r="A4" s="1" t="s">
        <v>103</v>
      </c>
      <c r="B4" s="96" t="s">
        <v>11</v>
      </c>
      <c r="C4" s="96"/>
      <c r="F4" s="93" t="s">
        <v>104</v>
      </c>
      <c r="G4" s="93"/>
      <c r="H4" s="93"/>
      <c r="I4" s="93"/>
      <c r="J4" s="94"/>
      <c r="K4" s="92" t="s">
        <v>105</v>
      </c>
      <c r="L4" s="93"/>
      <c r="M4" s="93"/>
      <c r="N4" s="94"/>
      <c r="O4" s="92" t="s">
        <v>106</v>
      </c>
      <c r="P4" s="93"/>
      <c r="Q4" s="93"/>
      <c r="R4" s="94"/>
      <c r="S4" s="92" t="s">
        <v>89</v>
      </c>
      <c r="T4" s="93"/>
      <c r="U4" s="93"/>
      <c r="V4" s="94"/>
      <c r="W4" s="92" t="s">
        <v>107</v>
      </c>
      <c r="X4" s="93"/>
      <c r="Y4" s="93"/>
      <c r="Z4" s="93"/>
      <c r="AA4" s="94"/>
      <c r="AB4" s="92" t="s">
        <v>108</v>
      </c>
      <c r="AC4" s="93"/>
      <c r="AD4" s="93"/>
      <c r="AE4" s="93"/>
      <c r="AG4" s="93" t="s">
        <v>109</v>
      </c>
      <c r="AH4" s="93"/>
      <c r="AI4" s="93"/>
      <c r="AJ4" s="93"/>
      <c r="AK4" s="94"/>
      <c r="AL4" s="92" t="s">
        <v>110</v>
      </c>
      <c r="AM4" s="93"/>
      <c r="AN4" s="93"/>
      <c r="AO4" s="93"/>
      <c r="AP4" s="92" t="s">
        <v>111</v>
      </c>
      <c r="AQ4" s="93"/>
      <c r="AR4" s="93"/>
      <c r="AS4" s="94"/>
      <c r="AT4" s="92" t="s">
        <v>95</v>
      </c>
      <c r="AU4" s="93"/>
      <c r="AV4" s="93"/>
      <c r="AW4" s="93"/>
      <c r="AX4" s="94"/>
      <c r="AY4" s="92" t="s">
        <v>112</v>
      </c>
      <c r="AZ4" s="93"/>
      <c r="BA4" s="93"/>
      <c r="BB4" s="94"/>
      <c r="BC4" s="92" t="s">
        <v>113</v>
      </c>
      <c r="BD4" s="93"/>
      <c r="BE4" s="93"/>
      <c r="BF4" s="93"/>
    </row>
    <row r="5" spans="1:59" ht="8" customHeight="1" x14ac:dyDescent="0.2">
      <c r="F5" s="93"/>
      <c r="G5" s="93"/>
      <c r="H5" s="93"/>
      <c r="I5" s="93"/>
      <c r="J5" s="94"/>
      <c r="K5" s="92"/>
      <c r="L5" s="93"/>
      <c r="M5" s="93"/>
      <c r="N5" s="94"/>
      <c r="O5" s="92"/>
      <c r="P5" s="93"/>
      <c r="Q5" s="93"/>
      <c r="R5" s="94"/>
      <c r="S5" s="92"/>
      <c r="T5" s="93"/>
      <c r="U5" s="93"/>
      <c r="V5" s="94"/>
      <c r="W5" s="92"/>
      <c r="X5" s="93"/>
      <c r="Y5" s="93"/>
      <c r="Z5" s="93"/>
      <c r="AA5" s="94"/>
      <c r="AB5" s="92"/>
      <c r="AC5" s="93"/>
      <c r="AD5" s="93"/>
      <c r="AE5" s="93"/>
      <c r="AG5" s="93"/>
      <c r="AH5" s="93"/>
      <c r="AI5" s="93"/>
      <c r="AJ5" s="93"/>
      <c r="AK5" s="94"/>
      <c r="AL5" s="92"/>
      <c r="AM5" s="93"/>
      <c r="AN5" s="93"/>
      <c r="AO5" s="93"/>
      <c r="AP5" s="92"/>
      <c r="AQ5" s="93"/>
      <c r="AR5" s="93"/>
      <c r="AS5" s="94"/>
      <c r="AT5" s="92"/>
      <c r="AU5" s="93"/>
      <c r="AV5" s="93"/>
      <c r="AW5" s="93"/>
      <c r="AX5" s="94"/>
      <c r="AY5" s="92"/>
      <c r="AZ5" s="93"/>
      <c r="BA5" s="93"/>
      <c r="BB5" s="94"/>
      <c r="BC5" s="92"/>
      <c r="BD5" s="93"/>
      <c r="BE5" s="93"/>
      <c r="BF5" s="93"/>
    </row>
    <row r="6" spans="1:59" x14ac:dyDescent="0.2">
      <c r="A6" s="91" t="s">
        <v>114</v>
      </c>
      <c r="B6" s="91"/>
      <c r="C6" s="91"/>
      <c r="D6" s="91"/>
      <c r="F6" s="20" t="s">
        <v>98</v>
      </c>
      <c r="G6" s="6" t="s">
        <v>99</v>
      </c>
      <c r="H6" s="20" t="s">
        <v>100</v>
      </c>
      <c r="I6" s="6" t="s">
        <v>101</v>
      </c>
      <c r="J6" s="21" t="s">
        <v>102</v>
      </c>
      <c r="K6" s="6" t="s">
        <v>98</v>
      </c>
      <c r="L6" s="20" t="s">
        <v>99</v>
      </c>
      <c r="M6" s="6" t="s">
        <v>100</v>
      </c>
      <c r="N6" s="22" t="s">
        <v>101</v>
      </c>
      <c r="O6" s="6" t="s">
        <v>98</v>
      </c>
      <c r="P6" s="20" t="s">
        <v>99</v>
      </c>
      <c r="Q6" s="6" t="s">
        <v>100</v>
      </c>
      <c r="R6" s="22" t="s">
        <v>101</v>
      </c>
      <c r="S6" s="6" t="s">
        <v>98</v>
      </c>
      <c r="T6" s="20" t="s">
        <v>99</v>
      </c>
      <c r="U6" s="6" t="s">
        <v>100</v>
      </c>
      <c r="V6" s="22" t="s">
        <v>101</v>
      </c>
      <c r="W6" s="6" t="s">
        <v>98</v>
      </c>
      <c r="X6" s="20" t="s">
        <v>99</v>
      </c>
      <c r="Y6" s="6" t="s">
        <v>100</v>
      </c>
      <c r="Z6" s="20" t="s">
        <v>101</v>
      </c>
      <c r="AA6" s="7" t="s">
        <v>102</v>
      </c>
      <c r="AB6" s="20" t="s">
        <v>98</v>
      </c>
      <c r="AC6" s="6" t="s">
        <v>99</v>
      </c>
      <c r="AD6" s="20" t="s">
        <v>100</v>
      </c>
      <c r="AE6" s="6" t="s">
        <v>101</v>
      </c>
      <c r="AG6" s="20" t="s">
        <v>98</v>
      </c>
      <c r="AH6" s="6" t="s">
        <v>99</v>
      </c>
      <c r="AI6" s="20" t="s">
        <v>100</v>
      </c>
      <c r="AJ6" s="7" t="s">
        <v>101</v>
      </c>
      <c r="AK6" s="7" t="s">
        <v>102</v>
      </c>
      <c r="AL6" s="20" t="s">
        <v>98</v>
      </c>
      <c r="AM6" s="6" t="s">
        <v>99</v>
      </c>
      <c r="AN6" s="20" t="s">
        <v>100</v>
      </c>
      <c r="AO6" s="7" t="s">
        <v>101</v>
      </c>
      <c r="AP6" s="6" t="s">
        <v>98</v>
      </c>
      <c r="AQ6" s="20" t="s">
        <v>99</v>
      </c>
      <c r="AR6" s="6" t="s">
        <v>100</v>
      </c>
      <c r="AS6" s="22" t="s">
        <v>101</v>
      </c>
      <c r="AT6" s="6" t="s">
        <v>98</v>
      </c>
      <c r="AU6" s="20" t="s">
        <v>99</v>
      </c>
      <c r="AV6" s="6" t="s">
        <v>100</v>
      </c>
      <c r="AW6" s="20" t="s">
        <v>101</v>
      </c>
      <c r="AX6" s="7" t="s">
        <v>102</v>
      </c>
      <c r="AY6" s="20" t="s">
        <v>98</v>
      </c>
      <c r="AZ6" s="6" t="s">
        <v>99</v>
      </c>
      <c r="BA6" s="20" t="s">
        <v>100</v>
      </c>
      <c r="BB6" s="7" t="s">
        <v>101</v>
      </c>
      <c r="BC6" s="20" t="s">
        <v>98</v>
      </c>
      <c r="BD6" s="6" t="s">
        <v>99</v>
      </c>
      <c r="BE6" s="20" t="s">
        <v>100</v>
      </c>
      <c r="BF6" s="6" t="s">
        <v>101</v>
      </c>
    </row>
    <row r="7" spans="1:59" x14ac:dyDescent="0.2">
      <c r="A7" s="3" t="str">
        <f>ACCIONES!$M$3</f>
        <v>Regal de Fuet a les 20 primeres compres de 20€</v>
      </c>
      <c r="B7" s="3"/>
      <c r="C7" s="3"/>
      <c r="D7" s="3"/>
      <c r="E7" s="17">
        <f t="shared" ref="E7:E16" si="0">SUM(BG7,BG24,BG41,BG58,BG75)</f>
        <v>10</v>
      </c>
      <c r="F7" s="5"/>
      <c r="G7" s="5"/>
      <c r="H7" s="5"/>
      <c r="I7" s="5"/>
      <c r="J7" s="34"/>
      <c r="K7" s="5"/>
      <c r="L7" s="5"/>
      <c r="M7" s="5"/>
      <c r="N7" s="36"/>
      <c r="O7" s="36"/>
      <c r="P7" s="5">
        <v>1</v>
      </c>
      <c r="Q7" s="5">
        <v>1</v>
      </c>
      <c r="R7" s="5"/>
      <c r="S7" s="5"/>
      <c r="T7" s="5"/>
      <c r="U7" s="5"/>
      <c r="V7" s="36"/>
      <c r="W7" s="5"/>
      <c r="X7" s="5"/>
      <c r="Y7" s="5"/>
      <c r="Z7" s="5"/>
      <c r="AA7" s="36"/>
      <c r="AB7" s="5"/>
      <c r="AC7" s="5"/>
      <c r="AD7" s="5"/>
      <c r="AE7" s="5"/>
      <c r="AF7" s="2"/>
      <c r="AG7" s="5"/>
      <c r="AH7" s="5"/>
      <c r="AI7" s="5"/>
      <c r="AJ7" s="5"/>
      <c r="AK7" s="36"/>
      <c r="AL7" s="5"/>
      <c r="AM7" s="5"/>
      <c r="AN7" s="5"/>
      <c r="AO7" s="36"/>
      <c r="AP7" s="5"/>
      <c r="AQ7" s="5"/>
      <c r="AR7" s="5"/>
      <c r="AS7" s="36"/>
      <c r="AT7" s="5"/>
      <c r="AU7" s="5"/>
      <c r="AV7" s="5"/>
      <c r="AW7" s="5"/>
      <c r="AX7" s="36"/>
      <c r="AY7" s="5"/>
      <c r="AZ7" s="5"/>
      <c r="BA7" s="5"/>
      <c r="BB7" s="36"/>
      <c r="BC7" s="5"/>
      <c r="BD7" s="5"/>
      <c r="BE7" s="5"/>
      <c r="BF7" s="5"/>
      <c r="BG7" s="9">
        <f t="shared" ref="BG7:BG16" si="1">COUNTIF(F7:BF7, 1)</f>
        <v>2</v>
      </c>
    </row>
    <row r="8" spans="1:59" x14ac:dyDescent="0.2">
      <c r="A8" s="3" t="str">
        <f>ACCIONES!$M$4</f>
        <v>Regal de PRIMAVERA: samarreta per compra de 100€</v>
      </c>
      <c r="B8" s="4"/>
      <c r="C8" s="4"/>
      <c r="D8" s="4"/>
      <c r="E8" s="17">
        <f t="shared" si="0"/>
        <v>10</v>
      </c>
      <c r="F8" s="5"/>
      <c r="G8" s="5"/>
      <c r="H8" s="5"/>
      <c r="I8" s="5"/>
      <c r="J8" s="35"/>
      <c r="K8" s="5"/>
      <c r="L8" s="5"/>
      <c r="M8" s="5"/>
      <c r="N8" s="35"/>
      <c r="O8" s="5"/>
      <c r="P8" s="5"/>
      <c r="Q8" s="5"/>
      <c r="R8" s="35"/>
      <c r="S8" s="5"/>
      <c r="T8" s="5"/>
      <c r="U8" s="35">
        <v>1</v>
      </c>
      <c r="V8" s="35">
        <v>1</v>
      </c>
      <c r="W8" s="5"/>
      <c r="X8" s="5"/>
      <c r="Y8" s="5"/>
      <c r="Z8" s="5"/>
      <c r="AA8" s="35"/>
      <c r="AB8" s="5"/>
      <c r="AC8" s="5"/>
      <c r="AD8" s="5"/>
      <c r="AE8" s="5"/>
      <c r="AF8" s="2"/>
      <c r="AG8" s="5"/>
      <c r="AH8" s="5"/>
      <c r="AI8" s="5"/>
      <c r="AJ8" s="5"/>
      <c r="AK8" s="35"/>
      <c r="AL8" s="5"/>
      <c r="AM8" s="5"/>
      <c r="AN8" s="5"/>
      <c r="AO8" s="35"/>
      <c r="AP8" s="5"/>
      <c r="AQ8" s="5"/>
      <c r="AR8" s="5"/>
      <c r="AS8" s="35"/>
      <c r="AT8" s="5"/>
      <c r="AU8" s="5"/>
      <c r="AV8" s="5"/>
      <c r="AW8" s="5"/>
      <c r="AX8" s="35"/>
      <c r="AY8" s="5"/>
      <c r="AZ8" s="5"/>
      <c r="BA8" s="5"/>
      <c r="BB8" s="35"/>
      <c r="BC8" s="5"/>
      <c r="BD8" s="5"/>
      <c r="BE8" s="5"/>
      <c r="BF8" s="5"/>
      <c r="BG8" s="9">
        <f t="shared" si="1"/>
        <v>2</v>
      </c>
    </row>
    <row r="9" spans="1:59" x14ac:dyDescent="0.2">
      <c r="A9" s="3" t="str">
        <f>ACCIONES!$M$5</f>
        <v>Regal d'ESTIU: 3 opcions a escollir per compra de 50€</v>
      </c>
      <c r="B9" s="4"/>
      <c r="C9" s="4"/>
      <c r="D9" s="4"/>
      <c r="E9" s="17">
        <f t="shared" si="0"/>
        <v>15</v>
      </c>
      <c r="F9" s="5"/>
      <c r="G9" s="5"/>
      <c r="H9" s="5"/>
      <c r="I9" s="5"/>
      <c r="J9" s="35"/>
      <c r="K9" s="5"/>
      <c r="L9" s="5"/>
      <c r="M9" s="5"/>
      <c r="N9" s="35"/>
      <c r="O9" s="5"/>
      <c r="P9" s="5"/>
      <c r="Q9" s="5"/>
      <c r="R9" s="35"/>
      <c r="S9" s="5"/>
      <c r="T9" s="5"/>
      <c r="U9" s="5"/>
      <c r="V9" s="35"/>
      <c r="W9" s="5"/>
      <c r="X9" s="5"/>
      <c r="Y9" s="5"/>
      <c r="Z9" s="5"/>
      <c r="AA9" s="35"/>
      <c r="AB9" s="5">
        <v>1</v>
      </c>
      <c r="AC9" s="5">
        <v>1</v>
      </c>
      <c r="AD9" s="5">
        <v>1</v>
      </c>
      <c r="AE9" s="5"/>
      <c r="AF9" s="2"/>
      <c r="AG9" s="5"/>
      <c r="AH9" s="5"/>
      <c r="AI9" s="5"/>
      <c r="AJ9" s="5"/>
      <c r="AK9" s="35"/>
      <c r="AL9" s="5"/>
      <c r="AM9" s="5"/>
      <c r="AN9" s="5"/>
      <c r="AO9" s="3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35"/>
      <c r="BC9" s="5"/>
      <c r="BD9" s="5"/>
      <c r="BE9" s="5"/>
      <c r="BF9" s="5"/>
      <c r="BG9" s="9">
        <f t="shared" si="1"/>
        <v>3</v>
      </c>
    </row>
    <row r="10" spans="1:59" x14ac:dyDescent="0.2">
      <c r="A10" s="3" t="str">
        <f>ACCIONES!$M$6</f>
        <v>Regal de TARDOR: roba per compra de 100€</v>
      </c>
      <c r="B10" s="4"/>
      <c r="C10" s="4"/>
      <c r="D10" s="4"/>
      <c r="E10" s="17">
        <f t="shared" si="0"/>
        <v>25</v>
      </c>
      <c r="F10" s="5"/>
      <c r="G10" s="5"/>
      <c r="H10" s="5"/>
      <c r="I10" s="5"/>
      <c r="J10" s="35"/>
      <c r="K10" s="5"/>
      <c r="L10" s="5"/>
      <c r="M10" s="5"/>
      <c r="N10" s="35"/>
      <c r="O10" s="5"/>
      <c r="P10" s="5"/>
      <c r="Q10" s="5"/>
      <c r="R10" s="35"/>
      <c r="S10" s="5"/>
      <c r="T10" s="5"/>
      <c r="U10" s="5"/>
      <c r="V10" s="35"/>
      <c r="W10" s="5"/>
      <c r="X10" s="5"/>
      <c r="Y10" s="5"/>
      <c r="Z10" s="5"/>
      <c r="AA10" s="35"/>
      <c r="AB10" s="5"/>
      <c r="AC10" s="5"/>
      <c r="AD10" s="5"/>
      <c r="AE10" s="5"/>
      <c r="AF10" s="2"/>
      <c r="AG10" s="5"/>
      <c r="AH10" s="5"/>
      <c r="AI10" s="5"/>
      <c r="AJ10" s="5"/>
      <c r="AK10" s="35"/>
      <c r="AL10" s="5"/>
      <c r="AM10" s="5"/>
      <c r="AN10" s="5"/>
      <c r="AO10" s="35"/>
      <c r="AP10" s="5"/>
      <c r="AQ10" s="5"/>
      <c r="AR10" s="5"/>
      <c r="AS10" s="5"/>
      <c r="AT10" s="5">
        <v>1</v>
      </c>
      <c r="AU10" s="35">
        <v>1</v>
      </c>
      <c r="AV10" s="5">
        <v>1</v>
      </c>
      <c r="AW10" s="5">
        <v>1</v>
      </c>
      <c r="AX10" s="5">
        <v>1</v>
      </c>
      <c r="AY10" s="5"/>
      <c r="AZ10" s="5"/>
      <c r="BA10" s="5"/>
      <c r="BB10" s="35"/>
      <c r="BC10" s="5"/>
      <c r="BD10" s="5"/>
      <c r="BE10" s="5"/>
      <c r="BF10" s="5"/>
      <c r="BG10" s="9">
        <f t="shared" si="1"/>
        <v>5</v>
      </c>
    </row>
    <row r="11" spans="1:59" x14ac:dyDescent="0.2">
      <c r="A11" s="3" t="str">
        <f>ACCIONES!$M$7</f>
        <v>Dinar tècnic de formació</v>
      </c>
      <c r="B11" s="4"/>
      <c r="C11" s="4"/>
      <c r="D11" s="4"/>
      <c r="E11" s="17">
        <f t="shared" si="0"/>
        <v>0</v>
      </c>
      <c r="F11" s="5"/>
      <c r="G11" s="5"/>
      <c r="H11" s="5"/>
      <c r="I11" s="5"/>
      <c r="J11" s="35"/>
      <c r="K11" s="5"/>
      <c r="L11" s="5"/>
      <c r="M11" s="5"/>
      <c r="N11" s="35"/>
      <c r="O11" s="5"/>
      <c r="P11" s="5"/>
      <c r="Q11" s="5"/>
      <c r="R11" s="35"/>
      <c r="S11" s="5"/>
      <c r="T11" s="5"/>
      <c r="U11" s="5"/>
      <c r="V11" s="35"/>
      <c r="W11" s="5"/>
      <c r="X11" s="5"/>
      <c r="Y11" s="5"/>
      <c r="Z11" s="5"/>
      <c r="AA11" s="35"/>
      <c r="AB11" s="5"/>
      <c r="AC11" s="5"/>
      <c r="AD11" s="5"/>
      <c r="AE11" s="5"/>
      <c r="AF11" s="2"/>
      <c r="AG11" s="5"/>
      <c r="AH11" s="5"/>
      <c r="AI11" s="5"/>
      <c r="AJ11" s="5"/>
      <c r="AK11" s="35"/>
      <c r="AL11" s="5"/>
      <c r="AM11" s="5"/>
      <c r="AN11" s="5"/>
      <c r="AO11" s="35"/>
      <c r="AP11" s="5"/>
      <c r="AQ11" s="5"/>
      <c r="AR11" s="5"/>
      <c r="AS11" s="35"/>
      <c r="AT11" s="5"/>
      <c r="AU11" s="5"/>
      <c r="AV11" s="5"/>
      <c r="AW11" s="5"/>
      <c r="AX11" s="35"/>
      <c r="AY11" s="5"/>
      <c r="AZ11" s="5"/>
      <c r="BA11" s="5"/>
      <c r="BB11" s="35"/>
      <c r="BC11" s="5"/>
      <c r="BD11" s="5"/>
      <c r="BE11" s="5"/>
      <c r="BF11" s="5"/>
      <c r="BG11" s="9">
        <f t="shared" si="1"/>
        <v>0</v>
      </c>
    </row>
    <row r="12" spans="1:59" x14ac:dyDescent="0.2">
      <c r="A12" s="3" t="str">
        <f>ACCIONES!$M$8</f>
        <v>Jornada de producte en botiga amb dinar</v>
      </c>
      <c r="B12" s="4"/>
      <c r="C12" s="4"/>
      <c r="D12" s="4"/>
      <c r="E12" s="17">
        <f t="shared" si="0"/>
        <v>0</v>
      </c>
      <c r="F12" s="5"/>
      <c r="G12" s="5"/>
      <c r="H12" s="5"/>
      <c r="I12" s="5"/>
      <c r="J12" s="35"/>
      <c r="K12" s="5"/>
      <c r="L12" s="5"/>
      <c r="M12" s="5"/>
      <c r="N12" s="35"/>
      <c r="O12" s="5"/>
      <c r="P12" s="5"/>
      <c r="Q12" s="5"/>
      <c r="R12" s="35"/>
      <c r="S12" s="5"/>
      <c r="T12" s="5"/>
      <c r="U12" s="5"/>
      <c r="V12" s="35"/>
      <c r="W12" s="5"/>
      <c r="X12" s="5"/>
      <c r="Y12" s="5"/>
      <c r="Z12" s="5"/>
      <c r="AA12" s="35"/>
      <c r="AB12" s="5"/>
      <c r="AC12" s="5"/>
      <c r="AD12" s="5"/>
      <c r="AE12" s="5"/>
      <c r="AF12" s="2"/>
      <c r="AG12" s="5"/>
      <c r="AH12" s="5"/>
      <c r="AI12" s="5"/>
      <c r="AJ12" s="5"/>
      <c r="AK12" s="35"/>
      <c r="AL12" s="5"/>
      <c r="AM12" s="5"/>
      <c r="AN12" s="5"/>
      <c r="AO12" s="35"/>
      <c r="AP12" s="5"/>
      <c r="AQ12" s="5"/>
      <c r="AR12" s="5"/>
      <c r="AS12" s="35"/>
      <c r="AT12" s="5"/>
      <c r="AU12" s="5"/>
      <c r="AV12" s="5"/>
      <c r="AW12" s="5"/>
      <c r="AX12" s="35"/>
      <c r="AY12" s="5"/>
      <c r="AZ12" s="5"/>
      <c r="BA12" s="5"/>
      <c r="BB12" s="35"/>
      <c r="BC12" s="5"/>
      <c r="BD12" s="5"/>
      <c r="BE12" s="5"/>
      <c r="BF12" s="5"/>
      <c r="BG12" s="9">
        <f t="shared" si="1"/>
        <v>0</v>
      </c>
    </row>
    <row r="13" spans="1:59" x14ac:dyDescent="0.2">
      <c r="A13" s="3" t="str">
        <f>ACCIONES!$M$9</f>
        <v>Esmorzar en el punt de venda</v>
      </c>
      <c r="B13" s="4"/>
      <c r="C13" s="4"/>
      <c r="D13" s="4"/>
      <c r="E13" s="17">
        <f t="shared" si="0"/>
        <v>21</v>
      </c>
      <c r="F13" s="5"/>
      <c r="G13" s="5"/>
      <c r="H13" s="5"/>
      <c r="I13" s="5"/>
      <c r="J13" s="35"/>
      <c r="K13" s="5"/>
      <c r="L13" s="5"/>
      <c r="M13" s="5"/>
      <c r="N13" s="35"/>
      <c r="O13" s="5"/>
      <c r="P13" s="5"/>
      <c r="Q13" s="5"/>
      <c r="R13" s="35"/>
      <c r="S13" s="5"/>
      <c r="T13" s="5"/>
      <c r="U13" s="5"/>
      <c r="V13" s="35"/>
      <c r="W13" s="5"/>
      <c r="X13" s="5"/>
      <c r="Y13" s="5"/>
      <c r="Z13" s="5"/>
      <c r="AA13" s="35"/>
      <c r="AB13" s="5"/>
      <c r="AC13" s="5"/>
      <c r="AD13" s="5"/>
      <c r="AE13" s="5"/>
      <c r="AF13" s="2"/>
      <c r="AG13" s="5"/>
      <c r="AH13" s="5"/>
      <c r="AI13" s="5"/>
      <c r="AJ13" s="5"/>
      <c r="AK13" s="35"/>
      <c r="AL13" s="5"/>
      <c r="AM13" s="5"/>
      <c r="AN13" s="5"/>
      <c r="AO13" s="35"/>
      <c r="AP13" s="5"/>
      <c r="AQ13" s="5"/>
      <c r="AR13" s="5"/>
      <c r="AS13" s="35"/>
      <c r="AT13" s="5"/>
      <c r="AU13" s="5"/>
      <c r="AV13" s="5"/>
      <c r="AW13" s="5"/>
      <c r="AX13" s="35"/>
      <c r="AY13" s="5"/>
      <c r="AZ13" s="5"/>
      <c r="BA13" s="5"/>
      <c r="BB13" s="35"/>
      <c r="BC13" s="5"/>
      <c r="BD13" s="5"/>
      <c r="BE13" s="5"/>
      <c r="BF13" s="5"/>
      <c r="BG13" s="9">
        <f t="shared" si="1"/>
        <v>0</v>
      </c>
    </row>
    <row r="14" spans="1:59" x14ac:dyDescent="0.2">
      <c r="A14" s="3" t="str">
        <f>ACCIONES!$M$10</f>
        <v>Dia especial de botiga</v>
      </c>
      <c r="B14" s="4"/>
      <c r="C14" s="4"/>
      <c r="D14" s="4"/>
      <c r="E14" s="17">
        <f t="shared" si="0"/>
        <v>5</v>
      </c>
      <c r="F14" s="5"/>
      <c r="G14" s="5"/>
      <c r="H14" s="5"/>
      <c r="I14" s="5"/>
      <c r="J14" s="35"/>
      <c r="K14" s="5">
        <v>1</v>
      </c>
      <c r="L14" s="5"/>
      <c r="M14" s="5"/>
      <c r="N14" s="35"/>
      <c r="O14" s="5"/>
      <c r="P14" s="5"/>
      <c r="Q14" s="5"/>
      <c r="R14" s="35"/>
      <c r="S14" s="5"/>
      <c r="T14" s="5"/>
      <c r="U14" s="5"/>
      <c r="V14" s="35"/>
      <c r="W14" s="5"/>
      <c r="X14" s="5"/>
      <c r="Y14" s="5"/>
      <c r="Z14" s="5"/>
      <c r="AA14" s="35"/>
      <c r="AB14" s="5"/>
      <c r="AC14" s="5"/>
      <c r="AD14" s="5"/>
      <c r="AE14" s="5"/>
      <c r="AF14" s="2"/>
      <c r="AG14" s="5"/>
      <c r="AH14" s="5"/>
      <c r="AI14" s="5"/>
      <c r="AJ14" s="5"/>
      <c r="AK14" s="35"/>
      <c r="AL14" s="5"/>
      <c r="AM14" s="5"/>
      <c r="AN14" s="5"/>
      <c r="AO14" s="35"/>
      <c r="AP14" s="5"/>
      <c r="AQ14" s="5"/>
      <c r="AR14" s="5"/>
      <c r="AS14" s="35"/>
      <c r="AT14" s="5"/>
      <c r="AU14" s="5"/>
      <c r="AV14" s="5"/>
      <c r="AW14" s="5"/>
      <c r="AX14" s="35"/>
      <c r="AY14" s="5"/>
      <c r="AZ14" s="5"/>
      <c r="BA14" s="5"/>
      <c r="BB14" s="35"/>
      <c r="BC14" s="5"/>
      <c r="BD14" s="5"/>
      <c r="BE14" s="5"/>
      <c r="BF14" s="5"/>
      <c r="BG14" s="9">
        <f t="shared" si="1"/>
        <v>1</v>
      </c>
    </row>
    <row r="15" spans="1:59" x14ac:dyDescent="0.2">
      <c r="A15" s="3" t="str">
        <f>ACCIONES!$M$11</f>
        <v>Sorteig a botiga de Preu/Article</v>
      </c>
      <c r="B15" s="4"/>
      <c r="C15" s="4"/>
      <c r="D15" s="4"/>
      <c r="E15" s="17">
        <f t="shared" si="0"/>
        <v>4</v>
      </c>
      <c r="F15" s="5"/>
      <c r="G15" s="5"/>
      <c r="H15" s="5"/>
      <c r="I15" s="5"/>
      <c r="J15" s="35"/>
      <c r="K15" s="5"/>
      <c r="L15" s="5"/>
      <c r="M15" s="5"/>
      <c r="N15" s="35"/>
      <c r="O15" s="5"/>
      <c r="P15" s="5"/>
      <c r="Q15" s="5"/>
      <c r="R15" s="35"/>
      <c r="S15" s="5"/>
      <c r="T15" s="5"/>
      <c r="U15" s="5"/>
      <c r="V15" s="35"/>
      <c r="W15" s="5"/>
      <c r="X15" s="5"/>
      <c r="Y15" s="5"/>
      <c r="Z15" s="5"/>
      <c r="AA15" s="35"/>
      <c r="AB15" s="5"/>
      <c r="AC15" s="5"/>
      <c r="AD15" s="5"/>
      <c r="AE15" s="5"/>
      <c r="AF15" s="2"/>
      <c r="AG15" s="5"/>
      <c r="AH15" s="5"/>
      <c r="AI15" s="5"/>
      <c r="AJ15" s="5"/>
      <c r="AK15" s="35"/>
      <c r="AL15" s="5"/>
      <c r="AM15" s="5"/>
      <c r="AN15" s="5"/>
      <c r="AO15" s="35"/>
      <c r="AP15" s="5"/>
      <c r="AQ15" s="5"/>
      <c r="AR15" s="5"/>
      <c r="AS15" s="35"/>
      <c r="AT15" s="5"/>
      <c r="AU15" s="5"/>
      <c r="AV15" s="5"/>
      <c r="AW15" s="5"/>
      <c r="AX15" s="35"/>
      <c r="AY15" s="5"/>
      <c r="AZ15" s="5"/>
      <c r="BA15" s="5"/>
      <c r="BB15" s="35"/>
      <c r="BC15" s="5"/>
      <c r="BD15" s="5"/>
      <c r="BE15" s="5"/>
      <c r="BF15" s="5"/>
      <c r="BG15" s="9">
        <f t="shared" si="1"/>
        <v>0</v>
      </c>
    </row>
    <row r="16" spans="1:59" x14ac:dyDescent="0.2">
      <c r="A16" s="3" t="str">
        <f>ACCIONES!$M$12</f>
        <v>Obsequi de roba fins a fi d'existències</v>
      </c>
      <c r="B16" s="4"/>
      <c r="C16" s="4"/>
      <c r="D16" s="4"/>
      <c r="E16" s="17">
        <f t="shared" si="0"/>
        <v>4</v>
      </c>
      <c r="F16" s="5"/>
      <c r="G16" s="5"/>
      <c r="H16" s="5"/>
      <c r="I16" s="5"/>
      <c r="J16" s="35"/>
      <c r="K16" s="5"/>
      <c r="L16" s="5"/>
      <c r="M16" s="5"/>
      <c r="N16" s="35"/>
      <c r="O16" s="5"/>
      <c r="P16" s="5"/>
      <c r="Q16" s="5"/>
      <c r="R16" s="35"/>
      <c r="S16" s="5"/>
      <c r="T16" s="5"/>
      <c r="U16" s="5"/>
      <c r="V16" s="35"/>
      <c r="W16" s="5"/>
      <c r="X16" s="5"/>
      <c r="Y16" s="5"/>
      <c r="Z16" s="5"/>
      <c r="AA16" s="35"/>
      <c r="AB16" s="5"/>
      <c r="AC16" s="5"/>
      <c r="AD16" s="5"/>
      <c r="AE16" s="5"/>
      <c r="AF16" s="2"/>
      <c r="AG16" s="5"/>
      <c r="AH16" s="5"/>
      <c r="AI16" s="5"/>
      <c r="AJ16" s="5"/>
      <c r="AK16" s="35"/>
      <c r="AL16" s="5"/>
      <c r="AM16" s="5"/>
      <c r="AN16" s="5"/>
      <c r="AO16" s="35"/>
      <c r="AP16" s="5"/>
      <c r="AQ16" s="5"/>
      <c r="AR16" s="5"/>
      <c r="AS16" s="35"/>
      <c r="AT16" s="5"/>
      <c r="AU16" s="5"/>
      <c r="AV16" s="5"/>
      <c r="AW16" s="5"/>
      <c r="AX16" s="35"/>
      <c r="AY16" s="5"/>
      <c r="AZ16" s="5"/>
      <c r="BA16" s="5"/>
      <c r="BB16" s="35"/>
      <c r="BC16" s="5"/>
      <c r="BD16" s="5"/>
      <c r="BE16" s="5"/>
      <c r="BF16" s="5"/>
      <c r="BG16" s="9">
        <f t="shared" si="1"/>
        <v>0</v>
      </c>
    </row>
    <row r="19" spans="1:59" ht="8" customHeight="1" x14ac:dyDescent="0.2"/>
    <row r="20" spans="1:59" x14ac:dyDescent="0.2">
      <c r="A20" s="1" t="s">
        <v>84</v>
      </c>
      <c r="B20" s="95" t="s">
        <v>6</v>
      </c>
      <c r="C20" s="95"/>
    </row>
    <row r="21" spans="1:59" x14ac:dyDescent="0.2">
      <c r="A21" s="1" t="s">
        <v>85</v>
      </c>
      <c r="B21" s="96" t="s">
        <v>17</v>
      </c>
      <c r="C21" s="96"/>
      <c r="F21" s="93" t="s">
        <v>86</v>
      </c>
      <c r="G21" s="93"/>
      <c r="H21" s="93"/>
      <c r="I21" s="93"/>
      <c r="J21" s="94"/>
      <c r="K21" s="92" t="s">
        <v>87</v>
      </c>
      <c r="L21" s="93"/>
      <c r="M21" s="93"/>
      <c r="N21" s="94"/>
      <c r="O21" s="92" t="s">
        <v>88</v>
      </c>
      <c r="P21" s="93"/>
      <c r="Q21" s="93"/>
      <c r="R21" s="94"/>
      <c r="S21" s="92" t="s">
        <v>89</v>
      </c>
      <c r="T21" s="93"/>
      <c r="U21" s="93"/>
      <c r="V21" s="94"/>
      <c r="W21" s="92" t="s">
        <v>90</v>
      </c>
      <c r="X21" s="93"/>
      <c r="Y21" s="93"/>
      <c r="Z21" s="93"/>
      <c r="AA21" s="94"/>
      <c r="AB21" s="92" t="s">
        <v>91</v>
      </c>
      <c r="AC21" s="93"/>
      <c r="AD21" s="93"/>
      <c r="AE21" s="93"/>
      <c r="AG21" s="93" t="s">
        <v>92</v>
      </c>
      <c r="AH21" s="93"/>
      <c r="AI21" s="93"/>
      <c r="AJ21" s="93"/>
      <c r="AK21" s="94"/>
      <c r="AL21" s="92" t="s">
        <v>93</v>
      </c>
      <c r="AM21" s="93"/>
      <c r="AN21" s="93"/>
      <c r="AO21" s="93"/>
      <c r="AP21" s="92" t="s">
        <v>94</v>
      </c>
      <c r="AQ21" s="93"/>
      <c r="AR21" s="93"/>
      <c r="AS21" s="94"/>
      <c r="AT21" s="92" t="s">
        <v>95</v>
      </c>
      <c r="AU21" s="93"/>
      <c r="AV21" s="93"/>
      <c r="AW21" s="93"/>
      <c r="AX21" s="94"/>
      <c r="AY21" s="92" t="s">
        <v>96</v>
      </c>
      <c r="AZ21" s="93"/>
      <c r="BA21" s="93"/>
      <c r="BB21" s="94"/>
      <c r="BC21" s="92" t="s">
        <v>97</v>
      </c>
      <c r="BD21" s="93"/>
      <c r="BE21" s="93"/>
      <c r="BF21" s="93"/>
    </row>
    <row r="22" spans="1:59" ht="8" customHeight="1" x14ac:dyDescent="0.2">
      <c r="F22" s="93"/>
      <c r="G22" s="93"/>
      <c r="H22" s="93"/>
      <c r="I22" s="93"/>
      <c r="J22" s="94"/>
      <c r="K22" s="92"/>
      <c r="L22" s="93"/>
      <c r="M22" s="93"/>
      <c r="N22" s="94"/>
      <c r="O22" s="92"/>
      <c r="P22" s="93"/>
      <c r="Q22" s="93"/>
      <c r="R22" s="94"/>
      <c r="S22" s="92"/>
      <c r="T22" s="93"/>
      <c r="U22" s="93"/>
      <c r="V22" s="94"/>
      <c r="W22" s="92"/>
      <c r="X22" s="93"/>
      <c r="Y22" s="93"/>
      <c r="Z22" s="93"/>
      <c r="AA22" s="94"/>
      <c r="AB22" s="92"/>
      <c r="AC22" s="93"/>
      <c r="AD22" s="93"/>
      <c r="AE22" s="93"/>
      <c r="AG22" s="93"/>
      <c r="AH22" s="93"/>
      <c r="AI22" s="93"/>
      <c r="AJ22" s="93"/>
      <c r="AK22" s="94"/>
      <c r="AL22" s="92"/>
      <c r="AM22" s="93"/>
      <c r="AN22" s="93"/>
      <c r="AO22" s="93"/>
      <c r="AP22" s="92"/>
      <c r="AQ22" s="93"/>
      <c r="AR22" s="93"/>
      <c r="AS22" s="94"/>
      <c r="AT22" s="92"/>
      <c r="AU22" s="93"/>
      <c r="AV22" s="93"/>
      <c r="AW22" s="93"/>
      <c r="AX22" s="94"/>
      <c r="AY22" s="92"/>
      <c r="AZ22" s="93"/>
      <c r="BA22" s="93"/>
      <c r="BB22" s="94"/>
      <c r="BC22" s="92"/>
      <c r="BD22" s="93"/>
      <c r="BE22" s="93"/>
      <c r="BF22" s="93"/>
    </row>
    <row r="23" spans="1:59" x14ac:dyDescent="0.2">
      <c r="A23" s="91" t="s">
        <v>2</v>
      </c>
      <c r="B23" s="91"/>
      <c r="C23" s="91"/>
      <c r="D23" s="91"/>
      <c r="F23" s="20" t="s">
        <v>98</v>
      </c>
      <c r="G23" s="6" t="s">
        <v>99</v>
      </c>
      <c r="H23" s="20" t="s">
        <v>100</v>
      </c>
      <c r="I23" s="6" t="s">
        <v>101</v>
      </c>
      <c r="J23" s="21" t="s">
        <v>102</v>
      </c>
      <c r="K23" s="6" t="s">
        <v>98</v>
      </c>
      <c r="L23" s="20" t="s">
        <v>99</v>
      </c>
      <c r="M23" s="6" t="s">
        <v>100</v>
      </c>
      <c r="N23" s="22" t="s">
        <v>101</v>
      </c>
      <c r="O23" s="6" t="s">
        <v>98</v>
      </c>
      <c r="P23" s="20" t="s">
        <v>99</v>
      </c>
      <c r="Q23" s="6" t="s">
        <v>100</v>
      </c>
      <c r="R23" s="22" t="s">
        <v>101</v>
      </c>
      <c r="S23" s="6" t="s">
        <v>98</v>
      </c>
      <c r="T23" s="20" t="s">
        <v>99</v>
      </c>
      <c r="U23" s="6" t="s">
        <v>100</v>
      </c>
      <c r="V23" s="22" t="s">
        <v>101</v>
      </c>
      <c r="W23" s="6" t="s">
        <v>98</v>
      </c>
      <c r="X23" s="20" t="s">
        <v>99</v>
      </c>
      <c r="Y23" s="6" t="s">
        <v>100</v>
      </c>
      <c r="Z23" s="20" t="s">
        <v>101</v>
      </c>
      <c r="AA23" s="7" t="s">
        <v>102</v>
      </c>
      <c r="AB23" s="20" t="s">
        <v>98</v>
      </c>
      <c r="AC23" s="6" t="s">
        <v>99</v>
      </c>
      <c r="AD23" s="20" t="s">
        <v>100</v>
      </c>
      <c r="AE23" s="6" t="s">
        <v>101</v>
      </c>
      <c r="AG23" s="20" t="s">
        <v>98</v>
      </c>
      <c r="AH23" s="6" t="s">
        <v>99</v>
      </c>
      <c r="AI23" s="20" t="s">
        <v>100</v>
      </c>
      <c r="AJ23" s="7" t="s">
        <v>101</v>
      </c>
      <c r="AK23" s="7" t="s">
        <v>102</v>
      </c>
      <c r="AL23" s="20" t="s">
        <v>98</v>
      </c>
      <c r="AM23" s="6" t="s">
        <v>99</v>
      </c>
      <c r="AN23" s="20" t="s">
        <v>100</v>
      </c>
      <c r="AO23" s="7" t="s">
        <v>101</v>
      </c>
      <c r="AP23" s="6" t="s">
        <v>98</v>
      </c>
      <c r="AQ23" s="20" t="s">
        <v>99</v>
      </c>
      <c r="AR23" s="6" t="s">
        <v>100</v>
      </c>
      <c r="AS23" s="22" t="s">
        <v>101</v>
      </c>
      <c r="AT23" s="6" t="s">
        <v>98</v>
      </c>
      <c r="AU23" s="20" t="s">
        <v>99</v>
      </c>
      <c r="AV23" s="6" t="s">
        <v>100</v>
      </c>
      <c r="AW23" s="20" t="s">
        <v>101</v>
      </c>
      <c r="AX23" s="7" t="s">
        <v>102</v>
      </c>
      <c r="AY23" s="20" t="s">
        <v>98</v>
      </c>
      <c r="AZ23" s="6" t="s">
        <v>99</v>
      </c>
      <c r="BA23" s="20" t="s">
        <v>100</v>
      </c>
      <c r="BB23" s="7" t="s">
        <v>101</v>
      </c>
      <c r="BC23" s="20" t="s">
        <v>98</v>
      </c>
      <c r="BD23" s="6" t="s">
        <v>99</v>
      </c>
      <c r="BE23" s="20" t="s">
        <v>100</v>
      </c>
      <c r="BF23" s="6" t="s">
        <v>101</v>
      </c>
    </row>
    <row r="24" spans="1:59" x14ac:dyDescent="0.2">
      <c r="A24" s="3" t="str">
        <f>ACCIONES!$L$3</f>
        <v>Regalo de Fuet a los 20 primeras compas de 20€</v>
      </c>
      <c r="B24" s="3"/>
      <c r="C24" s="3"/>
      <c r="D24" s="3"/>
      <c r="F24" s="5"/>
      <c r="G24" s="5"/>
      <c r="H24" s="5"/>
      <c r="I24" s="5"/>
      <c r="J24" s="34"/>
      <c r="K24" s="5"/>
      <c r="L24" s="5"/>
      <c r="M24" s="5"/>
      <c r="N24" s="36"/>
      <c r="O24" s="36"/>
      <c r="P24" s="5">
        <v>1</v>
      </c>
      <c r="Q24" s="5">
        <v>1</v>
      </c>
      <c r="R24" s="5"/>
      <c r="S24" s="5"/>
      <c r="T24" s="5"/>
      <c r="U24" s="5"/>
      <c r="V24" s="36"/>
      <c r="W24" s="5"/>
      <c r="X24" s="5"/>
      <c r="Y24" s="5"/>
      <c r="Z24" s="5"/>
      <c r="AA24" s="36"/>
      <c r="AB24" s="5"/>
      <c r="AC24" s="5"/>
      <c r="AD24" s="5"/>
      <c r="AE24" s="5"/>
      <c r="AG24" s="5"/>
      <c r="AH24" s="5"/>
      <c r="AI24" s="5"/>
      <c r="AJ24" s="5"/>
      <c r="AK24" s="36"/>
      <c r="AL24" s="5"/>
      <c r="AM24" s="5"/>
      <c r="AN24" s="5"/>
      <c r="AO24" s="36"/>
      <c r="AP24" s="5"/>
      <c r="AQ24" s="5"/>
      <c r="AR24" s="5"/>
      <c r="AS24" s="36"/>
      <c r="AT24" s="5"/>
      <c r="AU24" s="5"/>
      <c r="AV24" s="5"/>
      <c r="AW24" s="5"/>
      <c r="AX24" s="36"/>
      <c r="AY24" s="5"/>
      <c r="AZ24" s="5"/>
      <c r="BA24" s="5"/>
      <c r="BB24" s="36"/>
      <c r="BC24" s="5"/>
      <c r="BD24" s="5"/>
      <c r="BE24" s="5"/>
      <c r="BF24" s="5"/>
      <c r="BG24" s="9">
        <f t="shared" ref="BG24:BG32" si="2">COUNTIF(F24:BF24, 1)</f>
        <v>2</v>
      </c>
    </row>
    <row r="25" spans="1:59" x14ac:dyDescent="0.2">
      <c r="A25" s="3" t="str">
        <f>ACCIONES!$L$4</f>
        <v>Regalo de PRIMAVERA: camiseta por compra de 100€</v>
      </c>
      <c r="B25" s="4"/>
      <c r="C25" s="4"/>
      <c r="D25" s="4"/>
      <c r="F25" s="5"/>
      <c r="G25" s="5"/>
      <c r="H25" s="5"/>
      <c r="I25" s="5"/>
      <c r="J25" s="35"/>
      <c r="K25" s="5"/>
      <c r="L25" s="5"/>
      <c r="M25" s="5"/>
      <c r="N25" s="35"/>
      <c r="O25" s="5"/>
      <c r="P25" s="5"/>
      <c r="Q25" s="5"/>
      <c r="R25" s="35"/>
      <c r="S25" s="5"/>
      <c r="T25" s="5"/>
      <c r="U25" s="35">
        <v>1</v>
      </c>
      <c r="V25" s="35">
        <v>1</v>
      </c>
      <c r="W25" s="5"/>
      <c r="X25" s="5"/>
      <c r="Y25" s="5"/>
      <c r="Z25" s="5"/>
      <c r="AA25" s="35"/>
      <c r="AB25" s="5"/>
      <c r="AC25" s="5"/>
      <c r="AD25" s="5"/>
      <c r="AE25" s="5"/>
      <c r="AG25" s="5"/>
      <c r="AH25" s="5"/>
      <c r="AI25" s="5"/>
      <c r="AJ25" s="5"/>
      <c r="AK25" s="35"/>
      <c r="AL25" s="5"/>
      <c r="AM25" s="5"/>
      <c r="AN25" s="5"/>
      <c r="AO25" s="35"/>
      <c r="AP25" s="5"/>
      <c r="AQ25" s="5"/>
      <c r="AR25" s="5"/>
      <c r="AS25" s="35"/>
      <c r="AT25" s="5"/>
      <c r="AU25" s="5"/>
      <c r="AV25" s="5"/>
      <c r="AW25" s="5"/>
      <c r="AX25" s="35"/>
      <c r="AY25" s="5"/>
      <c r="AZ25" s="5"/>
      <c r="BA25" s="5"/>
      <c r="BB25" s="35"/>
      <c r="BC25" s="5"/>
      <c r="BD25" s="5"/>
      <c r="BE25" s="5"/>
      <c r="BF25" s="5"/>
      <c r="BG25" s="9">
        <f t="shared" si="2"/>
        <v>2</v>
      </c>
    </row>
    <row r="26" spans="1:59" x14ac:dyDescent="0.2">
      <c r="A26" s="3" t="str">
        <f>ACCIONES!$L$5</f>
        <v>Regalo de VERANO: 3 opciones a escoger por compra de 50€</v>
      </c>
      <c r="B26" s="4"/>
      <c r="C26" s="4"/>
      <c r="D26" s="4"/>
      <c r="F26" s="5"/>
      <c r="G26" s="5"/>
      <c r="H26" s="5"/>
      <c r="I26" s="5"/>
      <c r="J26" s="35"/>
      <c r="K26" s="5"/>
      <c r="L26" s="5"/>
      <c r="M26" s="5"/>
      <c r="N26" s="35"/>
      <c r="O26" s="5"/>
      <c r="P26" s="5"/>
      <c r="Q26" s="5"/>
      <c r="R26" s="35"/>
      <c r="S26" s="5"/>
      <c r="T26" s="5"/>
      <c r="U26" s="5"/>
      <c r="V26" s="35"/>
      <c r="W26" s="5"/>
      <c r="X26" s="5"/>
      <c r="Y26" s="5"/>
      <c r="Z26" s="5"/>
      <c r="AA26" s="35"/>
      <c r="AB26" s="5">
        <v>1</v>
      </c>
      <c r="AC26" s="5">
        <v>1</v>
      </c>
      <c r="AD26" s="5">
        <v>1</v>
      </c>
      <c r="AE26" s="5"/>
      <c r="AG26" s="5"/>
      <c r="AH26" s="5"/>
      <c r="AI26" s="5"/>
      <c r="AJ26" s="5"/>
      <c r="AK26" s="35"/>
      <c r="AL26" s="5"/>
      <c r="AM26" s="5"/>
      <c r="AN26" s="5"/>
      <c r="AO26" s="3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35"/>
      <c r="BC26" s="5"/>
      <c r="BD26" s="5"/>
      <c r="BE26" s="5"/>
      <c r="BF26" s="5"/>
      <c r="BG26" s="9">
        <f t="shared" si="2"/>
        <v>3</v>
      </c>
    </row>
    <row r="27" spans="1:59" x14ac:dyDescent="0.2">
      <c r="A27" s="3" t="str">
        <f>ACCIONES!$L$6</f>
        <v>Regalo de OTOÑO: ropa por compra de 100€</v>
      </c>
      <c r="B27" s="4"/>
      <c r="C27" s="4"/>
      <c r="D27" s="4"/>
      <c r="F27" s="5"/>
      <c r="G27" s="5"/>
      <c r="H27" s="5"/>
      <c r="I27" s="5"/>
      <c r="J27" s="35"/>
      <c r="K27" s="5"/>
      <c r="L27" s="5"/>
      <c r="M27" s="5"/>
      <c r="N27" s="35"/>
      <c r="O27" s="5"/>
      <c r="P27" s="5"/>
      <c r="Q27" s="5"/>
      <c r="R27" s="35"/>
      <c r="S27" s="5"/>
      <c r="T27" s="5"/>
      <c r="U27" s="5"/>
      <c r="V27" s="35"/>
      <c r="W27" s="5"/>
      <c r="X27" s="5"/>
      <c r="Y27" s="5"/>
      <c r="Z27" s="5"/>
      <c r="AA27" s="35"/>
      <c r="AB27" s="5"/>
      <c r="AC27" s="5"/>
      <c r="AD27" s="5"/>
      <c r="AE27" s="5"/>
      <c r="AF27" s="2"/>
      <c r="AG27" s="5"/>
      <c r="AH27" s="5"/>
      <c r="AI27" s="5"/>
      <c r="AJ27" s="5"/>
      <c r="AK27" s="35"/>
      <c r="AL27" s="5"/>
      <c r="AM27" s="5"/>
      <c r="AN27" s="5"/>
      <c r="AO27" s="35"/>
      <c r="AP27" s="5"/>
      <c r="AQ27" s="5"/>
      <c r="AR27" s="5"/>
      <c r="AS27" s="5"/>
      <c r="AT27" s="5">
        <v>1</v>
      </c>
      <c r="AU27" s="35">
        <v>1</v>
      </c>
      <c r="AV27" s="5">
        <v>1</v>
      </c>
      <c r="AW27" s="5">
        <v>1</v>
      </c>
      <c r="AX27" s="5">
        <v>1</v>
      </c>
      <c r="AY27" s="5"/>
      <c r="AZ27" s="5"/>
      <c r="BA27" s="5"/>
      <c r="BB27" s="35"/>
      <c r="BC27" s="5"/>
      <c r="BD27" s="5"/>
      <c r="BE27" s="5"/>
      <c r="BF27" s="5"/>
      <c r="BG27" s="9">
        <f t="shared" si="2"/>
        <v>5</v>
      </c>
    </row>
    <row r="28" spans="1:59" x14ac:dyDescent="0.2">
      <c r="A28" s="3" t="str">
        <f>ACCIONES!$L$7</f>
        <v>Almuerzo técnico de formación</v>
      </c>
      <c r="B28" s="4"/>
      <c r="C28" s="4"/>
      <c r="D28" s="4"/>
      <c r="F28" s="5"/>
      <c r="G28" s="5"/>
      <c r="H28" s="5"/>
      <c r="I28" s="5"/>
      <c r="J28" s="35"/>
      <c r="K28" s="5"/>
      <c r="L28" s="5"/>
      <c r="M28" s="5"/>
      <c r="N28" s="35"/>
      <c r="O28" s="5"/>
      <c r="P28" s="5"/>
      <c r="Q28" s="5"/>
      <c r="R28" s="35"/>
      <c r="S28" s="5"/>
      <c r="T28" s="5"/>
      <c r="U28" s="5"/>
      <c r="V28" s="35"/>
      <c r="W28" s="5"/>
      <c r="X28" s="5"/>
      <c r="Y28" s="5"/>
      <c r="Z28" s="5"/>
      <c r="AA28" s="35"/>
      <c r="AB28" s="5"/>
      <c r="AC28" s="5"/>
      <c r="AD28" s="5"/>
      <c r="AE28" s="5"/>
      <c r="AG28" s="5"/>
      <c r="AH28" s="5"/>
      <c r="AI28" s="5"/>
      <c r="AJ28" s="5"/>
      <c r="AK28" s="35"/>
      <c r="AL28" s="5"/>
      <c r="AM28" s="5"/>
      <c r="AN28" s="5"/>
      <c r="AO28" s="35"/>
      <c r="AP28" s="5"/>
      <c r="AQ28" s="5"/>
      <c r="AR28" s="5"/>
      <c r="AS28" s="35"/>
      <c r="AT28" s="5"/>
      <c r="AU28" s="5"/>
      <c r="AV28" s="5"/>
      <c r="AW28" s="5"/>
      <c r="AX28" s="35"/>
      <c r="AY28" s="5"/>
      <c r="AZ28" s="5"/>
      <c r="BA28" s="5"/>
      <c r="BB28" s="35"/>
      <c r="BC28" s="5"/>
      <c r="BD28" s="5"/>
      <c r="BE28" s="5"/>
      <c r="BF28" s="5"/>
      <c r="BG28" s="9">
        <f t="shared" si="2"/>
        <v>0</v>
      </c>
    </row>
    <row r="29" spans="1:59" x14ac:dyDescent="0.2">
      <c r="A29" s="3" t="str">
        <f>ACCIONES!$L$8</f>
        <v>Jornada de producto en tienda con almuerzo</v>
      </c>
      <c r="B29" s="4"/>
      <c r="C29" s="4"/>
      <c r="D29" s="4"/>
      <c r="F29" s="5"/>
      <c r="G29" s="5"/>
      <c r="H29" s="5"/>
      <c r="I29" s="5"/>
      <c r="J29" s="35"/>
      <c r="K29" s="5"/>
      <c r="L29" s="5"/>
      <c r="M29" s="5"/>
      <c r="N29" s="35"/>
      <c r="O29" s="5"/>
      <c r="P29" s="5"/>
      <c r="Q29" s="5"/>
      <c r="R29" s="35"/>
      <c r="S29" s="5"/>
      <c r="T29" s="5"/>
      <c r="U29" s="5"/>
      <c r="V29" s="35"/>
      <c r="W29" s="5"/>
      <c r="X29" s="5"/>
      <c r="Y29" s="5"/>
      <c r="Z29" s="5"/>
      <c r="AA29" s="35"/>
      <c r="AB29" s="5"/>
      <c r="AC29" s="5"/>
      <c r="AD29" s="5"/>
      <c r="AE29" s="5"/>
      <c r="AG29" s="5"/>
      <c r="AH29" s="5"/>
      <c r="AI29" s="5"/>
      <c r="AJ29" s="5"/>
      <c r="AK29" s="35"/>
      <c r="AL29" s="5"/>
      <c r="AM29" s="5"/>
      <c r="AN29" s="5"/>
      <c r="AO29" s="35"/>
      <c r="AP29" s="5"/>
      <c r="AQ29" s="5"/>
      <c r="AR29" s="5"/>
      <c r="AS29" s="35"/>
      <c r="AT29" s="5"/>
      <c r="AU29" s="5"/>
      <c r="AV29" s="5"/>
      <c r="AW29" s="5"/>
      <c r="AX29" s="35"/>
      <c r="AY29" s="5"/>
      <c r="AZ29" s="5"/>
      <c r="BA29" s="5"/>
      <c r="BB29" s="35"/>
      <c r="BC29" s="5"/>
      <c r="BD29" s="5"/>
      <c r="BE29" s="5"/>
      <c r="BF29" s="5"/>
      <c r="BG29" s="9">
        <f t="shared" si="2"/>
        <v>0</v>
      </c>
    </row>
    <row r="30" spans="1:59" x14ac:dyDescent="0.2">
      <c r="A30" s="3" t="str">
        <f>ACCIONES!$L$9</f>
        <v>Desayuno en el punto de venta</v>
      </c>
      <c r="B30" s="4"/>
      <c r="C30" s="4"/>
      <c r="D30" s="4"/>
      <c r="F30" s="5"/>
      <c r="G30" s="5"/>
      <c r="H30" s="5"/>
      <c r="I30" s="5"/>
      <c r="J30" s="35"/>
      <c r="K30" s="5"/>
      <c r="L30" s="5"/>
      <c r="M30" s="5"/>
      <c r="N30" s="35"/>
      <c r="O30" s="5"/>
      <c r="P30" s="5"/>
      <c r="Q30" s="5"/>
      <c r="R30" s="35"/>
      <c r="S30" s="5"/>
      <c r="T30" s="5"/>
      <c r="U30" s="5"/>
      <c r="V30" s="35"/>
      <c r="W30" s="5"/>
      <c r="X30" s="5"/>
      <c r="Y30" s="5"/>
      <c r="Z30" s="5"/>
      <c r="AA30" s="35"/>
      <c r="AB30" s="5"/>
      <c r="AC30" s="5"/>
      <c r="AD30" s="5"/>
      <c r="AE30" s="5"/>
      <c r="AG30" s="5"/>
      <c r="AH30" s="5"/>
      <c r="AI30" s="5"/>
      <c r="AJ30" s="5"/>
      <c r="AK30" s="35"/>
      <c r="AL30" s="5"/>
      <c r="AM30" s="5"/>
      <c r="AN30" s="5"/>
      <c r="AO30" s="35"/>
      <c r="AP30" s="5"/>
      <c r="AQ30" s="5"/>
      <c r="AR30" s="5"/>
      <c r="AS30" s="35"/>
      <c r="AT30" s="5"/>
      <c r="AU30" s="5"/>
      <c r="AV30" s="5"/>
      <c r="AW30" s="5"/>
      <c r="AX30" s="35"/>
      <c r="AY30" s="5"/>
      <c r="AZ30" s="5"/>
      <c r="BA30" s="5"/>
      <c r="BB30" s="35"/>
      <c r="BC30" s="5"/>
      <c r="BD30" s="5"/>
      <c r="BE30" s="5"/>
      <c r="BF30" s="5"/>
      <c r="BG30" s="9">
        <f t="shared" si="2"/>
        <v>0</v>
      </c>
    </row>
    <row r="31" spans="1:59" x14ac:dyDescent="0.2">
      <c r="A31" s="3" t="str">
        <f>ACCIONES!$L$10</f>
        <v>Día especial de tienda</v>
      </c>
      <c r="B31" s="4"/>
      <c r="C31" s="4"/>
      <c r="D31" s="4"/>
      <c r="F31" s="5"/>
      <c r="G31" s="5"/>
      <c r="H31" s="5"/>
      <c r="I31" s="5"/>
      <c r="J31" s="35"/>
      <c r="K31" s="5">
        <v>1</v>
      </c>
      <c r="L31" s="5"/>
      <c r="M31" s="5"/>
      <c r="N31" s="35"/>
      <c r="O31" s="5"/>
      <c r="P31" s="5"/>
      <c r="Q31" s="5"/>
      <c r="R31" s="35"/>
      <c r="S31" s="5"/>
      <c r="T31" s="5"/>
      <c r="U31" s="5"/>
      <c r="V31" s="35"/>
      <c r="W31" s="5"/>
      <c r="X31" s="5"/>
      <c r="Y31" s="5"/>
      <c r="Z31" s="5"/>
      <c r="AA31" s="35"/>
      <c r="AB31" s="5"/>
      <c r="AC31" s="5"/>
      <c r="AD31" s="5"/>
      <c r="AE31" s="5"/>
      <c r="AG31" s="5"/>
      <c r="AH31" s="5"/>
      <c r="AI31" s="5"/>
      <c r="AJ31" s="5"/>
      <c r="AK31" s="35"/>
      <c r="AL31" s="5"/>
      <c r="AM31" s="5"/>
      <c r="AN31" s="5"/>
      <c r="AO31" s="35"/>
      <c r="AP31" s="5"/>
      <c r="AQ31" s="5"/>
      <c r="AR31" s="5"/>
      <c r="AS31" s="35"/>
      <c r="AT31" s="5"/>
      <c r="AU31" s="5"/>
      <c r="AV31" s="5"/>
      <c r="AW31" s="5"/>
      <c r="AX31" s="35"/>
      <c r="AY31" s="5"/>
      <c r="AZ31" s="5"/>
      <c r="BA31" s="5"/>
      <c r="BB31" s="35"/>
      <c r="BC31" s="5"/>
      <c r="BD31" s="5"/>
      <c r="BE31" s="5"/>
      <c r="BF31" s="5"/>
      <c r="BG31" s="9">
        <f t="shared" si="2"/>
        <v>1</v>
      </c>
    </row>
    <row r="32" spans="1:59" x14ac:dyDescent="0.2">
      <c r="A32" s="3" t="str">
        <f>ACCIONES!$L$11</f>
        <v>Sorteo en tienda de Prenda/Artículo</v>
      </c>
      <c r="B32" s="4"/>
      <c r="C32" s="4"/>
      <c r="D32" s="4"/>
      <c r="F32" s="5"/>
      <c r="G32" s="5"/>
      <c r="H32" s="5"/>
      <c r="I32" s="5"/>
      <c r="J32" s="35"/>
      <c r="K32" s="5"/>
      <c r="L32" s="5"/>
      <c r="M32" s="5"/>
      <c r="N32" s="35"/>
      <c r="O32" s="5"/>
      <c r="P32" s="5"/>
      <c r="Q32" s="5"/>
      <c r="R32" s="35"/>
      <c r="S32" s="5"/>
      <c r="T32" s="5"/>
      <c r="U32" s="5"/>
      <c r="V32" s="35"/>
      <c r="W32" s="5"/>
      <c r="X32" s="5"/>
      <c r="Y32" s="5"/>
      <c r="Z32" s="5"/>
      <c r="AA32" s="35"/>
      <c r="AB32" s="5"/>
      <c r="AC32" s="5"/>
      <c r="AD32" s="5"/>
      <c r="AE32" s="5"/>
      <c r="AG32" s="5"/>
      <c r="AH32" s="5"/>
      <c r="AI32" s="5"/>
      <c r="AJ32" s="5"/>
      <c r="AK32" s="35"/>
      <c r="AL32" s="5"/>
      <c r="AM32" s="5"/>
      <c r="AN32" s="5"/>
      <c r="AO32" s="35"/>
      <c r="AP32" s="5"/>
      <c r="AQ32" s="5"/>
      <c r="AR32" s="5"/>
      <c r="AS32" s="35"/>
      <c r="AT32" s="5"/>
      <c r="AU32" s="5"/>
      <c r="AV32" s="5"/>
      <c r="AW32" s="5"/>
      <c r="AX32" s="35"/>
      <c r="AY32" s="5"/>
      <c r="AZ32" s="5"/>
      <c r="BA32" s="5"/>
      <c r="BB32" s="35"/>
      <c r="BC32" s="5"/>
      <c r="BD32" s="5"/>
      <c r="BE32" s="5"/>
      <c r="BF32" s="5"/>
      <c r="BG32" s="9">
        <f t="shared" si="2"/>
        <v>0</v>
      </c>
    </row>
    <row r="33" spans="1:59" x14ac:dyDescent="0.2">
      <c r="A33" s="3" t="str">
        <f>ACCIONES!$L$12</f>
        <v>Obsequio de ropa hasta fins de existencias</v>
      </c>
      <c r="B33" s="4"/>
      <c r="C33" s="4"/>
      <c r="D33" s="4"/>
      <c r="F33" s="5"/>
      <c r="G33" s="5"/>
      <c r="H33" s="5"/>
      <c r="I33" s="5"/>
      <c r="J33" s="35"/>
      <c r="K33" s="5"/>
      <c r="L33" s="5"/>
      <c r="M33" s="5"/>
      <c r="N33" s="35"/>
      <c r="O33" s="5"/>
      <c r="P33" s="5"/>
      <c r="Q33" s="5"/>
      <c r="R33" s="35"/>
      <c r="S33" s="5"/>
      <c r="T33" s="5"/>
      <c r="U33" s="5"/>
      <c r="V33" s="35"/>
      <c r="W33" s="5"/>
      <c r="X33" s="5"/>
      <c r="Y33" s="5"/>
      <c r="Z33" s="5"/>
      <c r="AA33" s="35"/>
      <c r="AB33" s="5"/>
      <c r="AC33" s="5"/>
      <c r="AD33" s="5"/>
      <c r="AE33" s="5"/>
      <c r="AG33" s="5"/>
      <c r="AH33" s="5"/>
      <c r="AI33" s="5"/>
      <c r="AJ33" s="5"/>
      <c r="AK33" s="35"/>
      <c r="AL33" s="5"/>
      <c r="AM33" s="5"/>
      <c r="AN33" s="5"/>
      <c r="AO33" s="35"/>
      <c r="AP33" s="5"/>
      <c r="AQ33" s="5"/>
      <c r="AR33" s="5"/>
      <c r="AS33" s="35"/>
      <c r="AT33" s="5"/>
      <c r="AU33" s="5"/>
      <c r="AV33" s="5"/>
      <c r="AW33" s="5"/>
      <c r="AX33" s="35"/>
      <c r="AY33" s="5"/>
      <c r="AZ33" s="5"/>
      <c r="BA33" s="5"/>
      <c r="BB33" s="35"/>
      <c r="BC33" s="5"/>
      <c r="BD33" s="5"/>
      <c r="BE33" s="5"/>
      <c r="BF33" s="5"/>
      <c r="BG33" s="9">
        <f t="shared" ref="BG33" si="3">COUNTIF(F33:BF33, 1)</f>
        <v>0</v>
      </c>
    </row>
    <row r="36" spans="1:59" ht="8" customHeight="1" x14ac:dyDescent="0.2"/>
    <row r="37" spans="1:59" x14ac:dyDescent="0.2">
      <c r="A37" s="1" t="s">
        <v>84</v>
      </c>
      <c r="B37" s="95" t="s">
        <v>6</v>
      </c>
      <c r="C37" s="95"/>
    </row>
    <row r="38" spans="1:59" x14ac:dyDescent="0.2">
      <c r="A38" s="1" t="s">
        <v>103</v>
      </c>
      <c r="B38" s="96" t="s">
        <v>23</v>
      </c>
      <c r="C38" s="96"/>
      <c r="F38" s="93" t="s">
        <v>104</v>
      </c>
      <c r="G38" s="93"/>
      <c r="H38" s="93"/>
      <c r="I38" s="93"/>
      <c r="J38" s="94"/>
      <c r="K38" s="92" t="s">
        <v>105</v>
      </c>
      <c r="L38" s="93"/>
      <c r="M38" s="93"/>
      <c r="N38" s="94"/>
      <c r="O38" s="92" t="s">
        <v>106</v>
      </c>
      <c r="P38" s="93"/>
      <c r="Q38" s="93"/>
      <c r="R38" s="94"/>
      <c r="S38" s="92" t="s">
        <v>89</v>
      </c>
      <c r="T38" s="93"/>
      <c r="U38" s="93"/>
      <c r="V38" s="94"/>
      <c r="W38" s="92" t="s">
        <v>107</v>
      </c>
      <c r="X38" s="93"/>
      <c r="Y38" s="93"/>
      <c r="Z38" s="93"/>
      <c r="AA38" s="94"/>
      <c r="AB38" s="92" t="s">
        <v>108</v>
      </c>
      <c r="AC38" s="93"/>
      <c r="AD38" s="93"/>
      <c r="AE38" s="93"/>
      <c r="AG38" s="93" t="s">
        <v>109</v>
      </c>
      <c r="AH38" s="93"/>
      <c r="AI38" s="93"/>
      <c r="AJ38" s="93"/>
      <c r="AK38" s="94"/>
      <c r="AL38" s="92" t="s">
        <v>110</v>
      </c>
      <c r="AM38" s="93"/>
      <c r="AN38" s="93"/>
      <c r="AO38" s="93"/>
      <c r="AP38" s="92" t="s">
        <v>111</v>
      </c>
      <c r="AQ38" s="93"/>
      <c r="AR38" s="93"/>
      <c r="AS38" s="94"/>
      <c r="AT38" s="92" t="s">
        <v>95</v>
      </c>
      <c r="AU38" s="93"/>
      <c r="AV38" s="93"/>
      <c r="AW38" s="93"/>
      <c r="AX38" s="94"/>
      <c r="AY38" s="92" t="s">
        <v>112</v>
      </c>
      <c r="AZ38" s="93"/>
      <c r="BA38" s="93"/>
      <c r="BB38" s="94"/>
      <c r="BC38" s="92" t="s">
        <v>113</v>
      </c>
      <c r="BD38" s="93"/>
      <c r="BE38" s="93"/>
      <c r="BF38" s="93"/>
    </row>
    <row r="39" spans="1:59" ht="8" customHeight="1" x14ac:dyDescent="0.2">
      <c r="F39" s="93"/>
      <c r="G39" s="93"/>
      <c r="H39" s="93"/>
      <c r="I39" s="93"/>
      <c r="J39" s="94"/>
      <c r="K39" s="92"/>
      <c r="L39" s="93"/>
      <c r="M39" s="93"/>
      <c r="N39" s="94"/>
      <c r="O39" s="92"/>
      <c r="P39" s="93"/>
      <c r="Q39" s="93"/>
      <c r="R39" s="94"/>
      <c r="S39" s="92"/>
      <c r="T39" s="93"/>
      <c r="U39" s="93"/>
      <c r="V39" s="94"/>
      <c r="W39" s="92"/>
      <c r="X39" s="93"/>
      <c r="Y39" s="93"/>
      <c r="Z39" s="93"/>
      <c r="AA39" s="94"/>
      <c r="AB39" s="92"/>
      <c r="AC39" s="93"/>
      <c r="AD39" s="93"/>
      <c r="AE39" s="93"/>
      <c r="AG39" s="93"/>
      <c r="AH39" s="93"/>
      <c r="AI39" s="93"/>
      <c r="AJ39" s="93"/>
      <c r="AK39" s="94"/>
      <c r="AL39" s="92"/>
      <c r="AM39" s="93"/>
      <c r="AN39" s="93"/>
      <c r="AO39" s="93"/>
      <c r="AP39" s="92"/>
      <c r="AQ39" s="93"/>
      <c r="AR39" s="93"/>
      <c r="AS39" s="94"/>
      <c r="AT39" s="92"/>
      <c r="AU39" s="93"/>
      <c r="AV39" s="93"/>
      <c r="AW39" s="93"/>
      <c r="AX39" s="94"/>
      <c r="AY39" s="92"/>
      <c r="AZ39" s="93"/>
      <c r="BA39" s="93"/>
      <c r="BB39" s="94"/>
      <c r="BC39" s="92"/>
      <c r="BD39" s="93"/>
      <c r="BE39" s="93"/>
      <c r="BF39" s="93"/>
    </row>
    <row r="40" spans="1:59" x14ac:dyDescent="0.2">
      <c r="A40" s="98" t="s">
        <v>114</v>
      </c>
      <c r="B40" s="98"/>
      <c r="C40" s="98"/>
      <c r="D40" s="98"/>
      <c r="F40" s="20" t="s">
        <v>98</v>
      </c>
      <c r="G40" s="6" t="s">
        <v>99</v>
      </c>
      <c r="H40" s="20" t="s">
        <v>100</v>
      </c>
      <c r="I40" s="6" t="s">
        <v>101</v>
      </c>
      <c r="J40" s="21" t="s">
        <v>102</v>
      </c>
      <c r="K40" s="6" t="s">
        <v>98</v>
      </c>
      <c r="L40" s="20" t="s">
        <v>99</v>
      </c>
      <c r="M40" s="6" t="s">
        <v>100</v>
      </c>
      <c r="N40" s="22" t="s">
        <v>101</v>
      </c>
      <c r="O40" s="6" t="s">
        <v>98</v>
      </c>
      <c r="P40" s="20" t="s">
        <v>99</v>
      </c>
      <c r="Q40" s="6" t="s">
        <v>100</v>
      </c>
      <c r="R40" s="22" t="s">
        <v>101</v>
      </c>
      <c r="S40" s="6" t="s">
        <v>98</v>
      </c>
      <c r="T40" s="20" t="s">
        <v>99</v>
      </c>
      <c r="U40" s="6" t="s">
        <v>100</v>
      </c>
      <c r="V40" s="22" t="s">
        <v>101</v>
      </c>
      <c r="W40" s="6" t="s">
        <v>98</v>
      </c>
      <c r="X40" s="20" t="s">
        <v>99</v>
      </c>
      <c r="Y40" s="6" t="s">
        <v>100</v>
      </c>
      <c r="Z40" s="20" t="s">
        <v>101</v>
      </c>
      <c r="AA40" s="7" t="s">
        <v>102</v>
      </c>
      <c r="AB40" s="20" t="s">
        <v>98</v>
      </c>
      <c r="AC40" s="6" t="s">
        <v>99</v>
      </c>
      <c r="AD40" s="20" t="s">
        <v>100</v>
      </c>
      <c r="AE40" s="6" t="s">
        <v>101</v>
      </c>
      <c r="AG40" s="20" t="s">
        <v>98</v>
      </c>
      <c r="AH40" s="6" t="s">
        <v>99</v>
      </c>
      <c r="AI40" s="20" t="s">
        <v>100</v>
      </c>
      <c r="AJ40" s="7" t="s">
        <v>101</v>
      </c>
      <c r="AK40" s="7" t="s">
        <v>102</v>
      </c>
      <c r="AL40" s="20" t="s">
        <v>98</v>
      </c>
      <c r="AM40" s="6" t="s">
        <v>99</v>
      </c>
      <c r="AN40" s="20" t="s">
        <v>100</v>
      </c>
      <c r="AO40" s="7" t="s">
        <v>101</v>
      </c>
      <c r="AP40" s="6" t="s">
        <v>98</v>
      </c>
      <c r="AQ40" s="20" t="s">
        <v>99</v>
      </c>
      <c r="AR40" s="6" t="s">
        <v>100</v>
      </c>
      <c r="AS40" s="22" t="s">
        <v>101</v>
      </c>
      <c r="AT40" s="6" t="s">
        <v>98</v>
      </c>
      <c r="AU40" s="20" t="s">
        <v>99</v>
      </c>
      <c r="AV40" s="6" t="s">
        <v>100</v>
      </c>
      <c r="AW40" s="20" t="s">
        <v>101</v>
      </c>
      <c r="AX40" s="7" t="s">
        <v>102</v>
      </c>
      <c r="AY40" s="20" t="s">
        <v>98</v>
      </c>
      <c r="AZ40" s="6" t="s">
        <v>99</v>
      </c>
      <c r="BA40" s="20" t="s">
        <v>100</v>
      </c>
      <c r="BB40" s="7" t="s">
        <v>101</v>
      </c>
      <c r="BC40" s="20" t="s">
        <v>98</v>
      </c>
      <c r="BD40" s="6" t="s">
        <v>99</v>
      </c>
      <c r="BE40" s="20" t="s">
        <v>100</v>
      </c>
      <c r="BF40" s="6" t="s">
        <v>101</v>
      </c>
    </row>
    <row r="41" spans="1:59" x14ac:dyDescent="0.2">
      <c r="A41" s="3" t="str">
        <f>ACCIONES!$M$3</f>
        <v>Regal de Fuet a les 20 primeres compres de 20€</v>
      </c>
      <c r="B41" s="3"/>
      <c r="C41" s="3"/>
      <c r="D41" s="3"/>
      <c r="F41" s="5"/>
      <c r="G41" s="5"/>
      <c r="H41" s="5"/>
      <c r="I41" s="5"/>
      <c r="J41" s="34"/>
      <c r="K41" s="5"/>
      <c r="L41" s="5"/>
      <c r="M41" s="5"/>
      <c r="N41" s="36"/>
      <c r="O41" s="36"/>
      <c r="P41" s="5">
        <v>1</v>
      </c>
      <c r="Q41" s="5">
        <v>1</v>
      </c>
      <c r="R41" s="5"/>
      <c r="S41" s="5"/>
      <c r="T41" s="5"/>
      <c r="U41" s="5"/>
      <c r="V41" s="36"/>
      <c r="W41" s="5"/>
      <c r="X41" s="5"/>
      <c r="Y41" s="5"/>
      <c r="Z41" s="5"/>
      <c r="AA41" s="36"/>
      <c r="AB41" s="5"/>
      <c r="AC41" s="5"/>
      <c r="AD41" s="5"/>
      <c r="AE41" s="5"/>
      <c r="AG41" s="5"/>
      <c r="AH41" s="5"/>
      <c r="AI41" s="5"/>
      <c r="AJ41" s="5"/>
      <c r="AK41" s="36"/>
      <c r="AL41" s="5"/>
      <c r="AM41" s="5"/>
      <c r="AN41" s="5"/>
      <c r="AO41" s="36"/>
      <c r="AP41" s="5"/>
      <c r="AQ41" s="5"/>
      <c r="AR41" s="5"/>
      <c r="AS41" s="36"/>
      <c r="AT41" s="5"/>
      <c r="AU41" s="5"/>
      <c r="AV41" s="5"/>
      <c r="AW41" s="5"/>
      <c r="AX41" s="36"/>
      <c r="AY41" s="5"/>
      <c r="AZ41" s="5"/>
      <c r="BA41" s="5"/>
      <c r="BB41" s="36"/>
      <c r="BC41" s="5"/>
      <c r="BD41" s="5"/>
      <c r="BE41" s="5"/>
      <c r="BF41" s="5"/>
      <c r="BG41" s="9">
        <f t="shared" ref="BG41:BG49" si="4">COUNTIF(F41:BF41, 1)</f>
        <v>2</v>
      </c>
    </row>
    <row r="42" spans="1:59" x14ac:dyDescent="0.2">
      <c r="A42" s="3" t="str">
        <f>ACCIONES!$M$4</f>
        <v>Regal de PRIMAVERA: samarreta per compra de 100€</v>
      </c>
      <c r="B42" s="4"/>
      <c r="C42" s="4"/>
      <c r="D42" s="4"/>
      <c r="F42" s="5"/>
      <c r="G42" s="5"/>
      <c r="H42" s="5"/>
      <c r="I42" s="5"/>
      <c r="J42" s="35"/>
      <c r="K42" s="5"/>
      <c r="L42" s="5"/>
      <c r="M42" s="5"/>
      <c r="N42" s="35"/>
      <c r="O42" s="5"/>
      <c r="P42" s="5"/>
      <c r="Q42" s="5"/>
      <c r="R42" s="35"/>
      <c r="S42" s="5"/>
      <c r="T42" s="5"/>
      <c r="U42" s="35">
        <v>1</v>
      </c>
      <c r="V42" s="35">
        <v>1</v>
      </c>
      <c r="W42" s="5"/>
      <c r="X42" s="5"/>
      <c r="Y42" s="5"/>
      <c r="Z42" s="5"/>
      <c r="AA42" s="35"/>
      <c r="AB42" s="5"/>
      <c r="AC42" s="5"/>
      <c r="AD42" s="5"/>
      <c r="AE42" s="5"/>
      <c r="AG42" s="5"/>
      <c r="AH42" s="5"/>
      <c r="AI42" s="5"/>
      <c r="AJ42" s="5"/>
      <c r="AK42" s="35"/>
      <c r="AL42" s="5"/>
      <c r="AM42" s="5"/>
      <c r="AN42" s="5"/>
      <c r="AO42" s="35"/>
      <c r="AP42" s="5"/>
      <c r="AQ42" s="5"/>
      <c r="AR42" s="5"/>
      <c r="AS42" s="35"/>
      <c r="AT42" s="5"/>
      <c r="AU42" s="5"/>
      <c r="AV42" s="5"/>
      <c r="AW42" s="5"/>
      <c r="AX42" s="35"/>
      <c r="AY42" s="5"/>
      <c r="AZ42" s="5"/>
      <c r="BA42" s="5"/>
      <c r="BB42" s="35"/>
      <c r="BC42" s="5"/>
      <c r="BD42" s="5"/>
      <c r="BE42" s="5"/>
      <c r="BF42" s="5"/>
      <c r="BG42" s="9">
        <f t="shared" si="4"/>
        <v>2</v>
      </c>
    </row>
    <row r="43" spans="1:59" x14ac:dyDescent="0.2">
      <c r="A43" s="3" t="str">
        <f>ACCIONES!$M$5</f>
        <v>Regal d'ESTIU: 3 opcions a escollir per compra de 50€</v>
      </c>
      <c r="B43" s="4"/>
      <c r="C43" s="4"/>
      <c r="D43" s="4"/>
      <c r="F43" s="5"/>
      <c r="G43" s="5"/>
      <c r="H43" s="5"/>
      <c r="I43" s="5"/>
      <c r="J43" s="35"/>
      <c r="K43" s="5"/>
      <c r="L43" s="5"/>
      <c r="M43" s="5"/>
      <c r="N43" s="35"/>
      <c r="O43" s="5"/>
      <c r="P43" s="5"/>
      <c r="Q43" s="5"/>
      <c r="R43" s="35"/>
      <c r="S43" s="5"/>
      <c r="T43" s="5"/>
      <c r="U43" s="5"/>
      <c r="V43" s="35"/>
      <c r="W43" s="5"/>
      <c r="X43" s="5"/>
      <c r="Y43" s="5"/>
      <c r="Z43" s="5"/>
      <c r="AA43" s="35"/>
      <c r="AB43" s="5">
        <v>1</v>
      </c>
      <c r="AC43" s="5">
        <v>1</v>
      </c>
      <c r="AD43" s="5">
        <v>1</v>
      </c>
      <c r="AE43" s="5"/>
      <c r="AG43" s="5"/>
      <c r="AH43" s="5"/>
      <c r="AI43" s="5"/>
      <c r="AJ43" s="5"/>
      <c r="AK43" s="35"/>
      <c r="AL43" s="5"/>
      <c r="AM43" s="5"/>
      <c r="AN43" s="5"/>
      <c r="AO43" s="3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35"/>
      <c r="BC43" s="5"/>
      <c r="BD43" s="5"/>
      <c r="BE43" s="5"/>
      <c r="BF43" s="5"/>
      <c r="BG43" s="9">
        <f t="shared" si="4"/>
        <v>3</v>
      </c>
    </row>
    <row r="44" spans="1:59" x14ac:dyDescent="0.2">
      <c r="A44" s="3" t="str">
        <f>ACCIONES!$M$6</f>
        <v>Regal de TARDOR: roba per compra de 100€</v>
      </c>
      <c r="B44" s="4"/>
      <c r="C44" s="4"/>
      <c r="D44" s="4"/>
      <c r="F44" s="5"/>
      <c r="G44" s="5"/>
      <c r="H44" s="5"/>
      <c r="I44" s="5"/>
      <c r="J44" s="35"/>
      <c r="K44" s="5"/>
      <c r="L44" s="5"/>
      <c r="M44" s="5"/>
      <c r="N44" s="35"/>
      <c r="O44" s="5"/>
      <c r="P44" s="5"/>
      <c r="Q44" s="5"/>
      <c r="R44" s="35"/>
      <c r="S44" s="5"/>
      <c r="T44" s="5"/>
      <c r="U44" s="5"/>
      <c r="V44" s="35"/>
      <c r="W44" s="5"/>
      <c r="X44" s="5"/>
      <c r="Y44" s="5"/>
      <c r="Z44" s="5"/>
      <c r="AA44" s="35"/>
      <c r="AB44" s="5"/>
      <c r="AC44" s="5"/>
      <c r="AD44" s="5"/>
      <c r="AE44" s="5"/>
      <c r="AF44" s="2"/>
      <c r="AG44" s="5"/>
      <c r="AH44" s="5"/>
      <c r="AI44" s="5"/>
      <c r="AJ44" s="5"/>
      <c r="AK44" s="35"/>
      <c r="AL44" s="5"/>
      <c r="AM44" s="5"/>
      <c r="AN44" s="5"/>
      <c r="AO44" s="35"/>
      <c r="AP44" s="5"/>
      <c r="AQ44" s="5"/>
      <c r="AR44" s="5"/>
      <c r="AS44" s="5"/>
      <c r="AT44" s="5">
        <v>1</v>
      </c>
      <c r="AU44" s="35">
        <v>1</v>
      </c>
      <c r="AV44" s="5">
        <v>1</v>
      </c>
      <c r="AW44" s="5">
        <v>1</v>
      </c>
      <c r="AX44" s="5">
        <v>1</v>
      </c>
      <c r="AY44" s="5"/>
      <c r="AZ44" s="5"/>
      <c r="BA44" s="5"/>
      <c r="BB44" s="35"/>
      <c r="BC44" s="5"/>
      <c r="BD44" s="5"/>
      <c r="BE44" s="5"/>
      <c r="BF44" s="5"/>
      <c r="BG44" s="9">
        <f t="shared" si="4"/>
        <v>5</v>
      </c>
    </row>
    <row r="45" spans="1:59" x14ac:dyDescent="0.2">
      <c r="A45" s="3" t="str">
        <f>ACCIONES!$M$7</f>
        <v>Dinar tècnic de formació</v>
      </c>
      <c r="B45" s="4"/>
      <c r="C45" s="4"/>
      <c r="D45" s="4"/>
      <c r="F45" s="5"/>
      <c r="G45" s="5"/>
      <c r="H45" s="5"/>
      <c r="I45" s="5"/>
      <c r="J45" s="35"/>
      <c r="K45" s="5"/>
      <c r="L45" s="5"/>
      <c r="M45" s="5"/>
      <c r="N45" s="35"/>
      <c r="O45" s="5"/>
      <c r="P45" s="5"/>
      <c r="Q45" s="5"/>
      <c r="R45" s="35"/>
      <c r="S45" s="5"/>
      <c r="T45" s="5"/>
      <c r="U45" s="5"/>
      <c r="V45" s="35"/>
      <c r="W45" s="5"/>
      <c r="X45" s="5"/>
      <c r="Y45" s="5"/>
      <c r="Z45" s="5"/>
      <c r="AA45" s="35"/>
      <c r="AB45" s="5"/>
      <c r="AC45" s="5"/>
      <c r="AD45" s="5"/>
      <c r="AE45" s="5"/>
      <c r="AG45" s="5"/>
      <c r="AH45" s="5"/>
      <c r="AI45" s="5"/>
      <c r="AJ45" s="5"/>
      <c r="AK45" s="35"/>
      <c r="AL45" s="5"/>
      <c r="AM45" s="5"/>
      <c r="AN45" s="5"/>
      <c r="AO45" s="35"/>
      <c r="AP45" s="5"/>
      <c r="AQ45" s="5"/>
      <c r="AR45" s="5"/>
      <c r="AS45" s="35"/>
      <c r="AT45" s="5"/>
      <c r="AU45" s="5"/>
      <c r="AV45" s="5"/>
      <c r="AW45" s="5"/>
      <c r="AX45" s="35"/>
      <c r="AY45" s="5"/>
      <c r="AZ45" s="5"/>
      <c r="BA45" s="5"/>
      <c r="BB45" s="35"/>
      <c r="BC45" s="5"/>
      <c r="BD45" s="5"/>
      <c r="BE45" s="5"/>
      <c r="BF45" s="5"/>
      <c r="BG45" s="9">
        <f t="shared" si="4"/>
        <v>0</v>
      </c>
    </row>
    <row r="46" spans="1:59" x14ac:dyDescent="0.2">
      <c r="A46" s="3" t="str">
        <f>ACCIONES!$M$8</f>
        <v>Jornada de producte en botiga amb dinar</v>
      </c>
      <c r="B46" s="4"/>
      <c r="C46" s="4"/>
      <c r="D46" s="4"/>
      <c r="F46" s="5"/>
      <c r="G46" s="5"/>
      <c r="H46" s="5"/>
      <c r="I46" s="5"/>
      <c r="J46" s="35"/>
      <c r="K46" s="5"/>
      <c r="L46" s="5"/>
      <c r="M46" s="5"/>
      <c r="N46" s="35"/>
      <c r="O46" s="5"/>
      <c r="P46" s="5"/>
      <c r="Q46" s="5"/>
      <c r="R46" s="35"/>
      <c r="S46" s="5"/>
      <c r="T46" s="5"/>
      <c r="U46" s="5"/>
      <c r="V46" s="35"/>
      <c r="W46" s="5"/>
      <c r="X46" s="5"/>
      <c r="Y46" s="5"/>
      <c r="Z46" s="5"/>
      <c r="AA46" s="35"/>
      <c r="AB46" s="5"/>
      <c r="AC46" s="5"/>
      <c r="AD46" s="5"/>
      <c r="AE46" s="5"/>
      <c r="AG46" s="5"/>
      <c r="AH46" s="5"/>
      <c r="AI46" s="5"/>
      <c r="AJ46" s="5"/>
      <c r="AK46" s="35"/>
      <c r="AL46" s="5"/>
      <c r="AM46" s="5"/>
      <c r="AN46" s="5"/>
      <c r="AO46" s="35"/>
      <c r="AP46" s="5"/>
      <c r="AQ46" s="5"/>
      <c r="AR46" s="5"/>
      <c r="AS46" s="35"/>
      <c r="AT46" s="5"/>
      <c r="AU46" s="5"/>
      <c r="AV46" s="5"/>
      <c r="AW46" s="5"/>
      <c r="AX46" s="35"/>
      <c r="AY46" s="5"/>
      <c r="AZ46" s="5"/>
      <c r="BA46" s="5"/>
      <c r="BB46" s="35"/>
      <c r="BC46" s="5"/>
      <c r="BD46" s="5"/>
      <c r="BE46" s="5"/>
      <c r="BF46" s="5"/>
      <c r="BG46" s="9">
        <f t="shared" si="4"/>
        <v>0</v>
      </c>
    </row>
    <row r="47" spans="1:59" x14ac:dyDescent="0.2">
      <c r="A47" s="3" t="str">
        <f>ACCIONES!$M$9</f>
        <v>Esmorzar en el punt de venda</v>
      </c>
      <c r="B47" s="4"/>
      <c r="C47" s="4"/>
      <c r="D47" s="4"/>
      <c r="F47" s="5"/>
      <c r="G47" s="5"/>
      <c r="H47" s="5"/>
      <c r="I47" s="5"/>
      <c r="J47" s="35"/>
      <c r="K47" s="5"/>
      <c r="L47" s="5"/>
      <c r="M47" s="5"/>
      <c r="N47" s="35"/>
      <c r="O47" s="5"/>
      <c r="P47" s="5"/>
      <c r="Q47" s="5"/>
      <c r="R47" s="35"/>
      <c r="S47" s="5"/>
      <c r="T47" s="5"/>
      <c r="U47" s="5"/>
      <c r="V47" s="35"/>
      <c r="W47" s="5"/>
      <c r="X47" s="5"/>
      <c r="Y47" s="5"/>
      <c r="Z47" s="5"/>
      <c r="AA47" s="35"/>
      <c r="AB47" s="5"/>
      <c r="AC47" s="5"/>
      <c r="AD47" s="5"/>
      <c r="AE47" s="5"/>
      <c r="AF47" s="2"/>
      <c r="AG47" s="5"/>
      <c r="AH47" s="5"/>
      <c r="AI47" s="5"/>
      <c r="AJ47" s="5"/>
      <c r="AK47" s="35"/>
      <c r="AL47" s="5"/>
      <c r="AM47" s="5"/>
      <c r="AN47" s="5"/>
      <c r="AO47" s="35"/>
      <c r="AP47" s="5"/>
      <c r="AQ47" s="5"/>
      <c r="AR47" s="5"/>
      <c r="AS47" s="35"/>
      <c r="AT47" s="5"/>
      <c r="AU47" s="5"/>
      <c r="AV47" s="5"/>
      <c r="AW47" s="5"/>
      <c r="AX47" s="35"/>
      <c r="AY47" s="5"/>
      <c r="AZ47" s="5"/>
      <c r="BA47" s="5"/>
      <c r="BB47" s="35"/>
      <c r="BC47" s="5"/>
      <c r="BD47" s="5"/>
      <c r="BE47" s="5"/>
      <c r="BF47" s="5"/>
      <c r="BG47" s="9">
        <f t="shared" si="4"/>
        <v>0</v>
      </c>
    </row>
    <row r="48" spans="1:59" x14ac:dyDescent="0.2">
      <c r="A48" s="3" t="str">
        <f>ACCIONES!$M$10</f>
        <v>Dia especial de botiga</v>
      </c>
      <c r="B48" s="4"/>
      <c r="C48" s="4"/>
      <c r="D48" s="4"/>
      <c r="F48" s="5"/>
      <c r="G48" s="5"/>
      <c r="H48" s="5"/>
      <c r="I48" s="5"/>
      <c r="J48" s="35"/>
      <c r="K48" s="5">
        <v>1</v>
      </c>
      <c r="L48" s="5"/>
      <c r="M48" s="5"/>
      <c r="N48" s="35"/>
      <c r="O48" s="5"/>
      <c r="P48" s="5"/>
      <c r="Q48" s="5"/>
      <c r="R48" s="35"/>
      <c r="S48" s="5"/>
      <c r="T48" s="5"/>
      <c r="U48" s="5"/>
      <c r="V48" s="35"/>
      <c r="W48" s="5"/>
      <c r="X48" s="5"/>
      <c r="Y48" s="5"/>
      <c r="Z48" s="5"/>
      <c r="AA48" s="35"/>
      <c r="AB48" s="5"/>
      <c r="AC48" s="5"/>
      <c r="AD48" s="5"/>
      <c r="AE48" s="5"/>
      <c r="AG48" s="5"/>
      <c r="AH48" s="5"/>
      <c r="AI48" s="5"/>
      <c r="AJ48" s="5"/>
      <c r="AK48" s="35"/>
      <c r="AL48" s="5"/>
      <c r="AM48" s="5"/>
      <c r="AN48" s="5"/>
      <c r="AO48" s="35"/>
      <c r="AP48" s="5"/>
      <c r="AQ48" s="5"/>
      <c r="AR48" s="5"/>
      <c r="AS48" s="35"/>
      <c r="AT48" s="5"/>
      <c r="AU48" s="5"/>
      <c r="AV48" s="5"/>
      <c r="AW48" s="5"/>
      <c r="AX48" s="35"/>
      <c r="AY48" s="5"/>
      <c r="AZ48" s="5"/>
      <c r="BA48" s="5"/>
      <c r="BB48" s="35"/>
      <c r="BC48" s="5"/>
      <c r="BD48" s="5"/>
      <c r="BE48" s="5"/>
      <c r="BF48" s="5"/>
      <c r="BG48" s="9">
        <f t="shared" si="4"/>
        <v>1</v>
      </c>
    </row>
    <row r="49" spans="1:59" x14ac:dyDescent="0.2">
      <c r="A49" s="3" t="str">
        <f>ACCIONES!$M$11</f>
        <v>Sorteig a botiga de Preu/Article</v>
      </c>
      <c r="B49" s="4"/>
      <c r="C49" s="4"/>
      <c r="D49" s="4"/>
      <c r="F49" s="5"/>
      <c r="G49" s="5"/>
      <c r="H49" s="5"/>
      <c r="I49" s="5"/>
      <c r="J49" s="35"/>
      <c r="K49" s="5"/>
      <c r="L49" s="5"/>
      <c r="M49" s="5"/>
      <c r="N49" s="35"/>
      <c r="O49" s="5"/>
      <c r="P49" s="5"/>
      <c r="Q49" s="5"/>
      <c r="R49" s="35"/>
      <c r="S49" s="5"/>
      <c r="T49" s="5"/>
      <c r="U49" s="5"/>
      <c r="V49" s="35"/>
      <c r="W49" s="5"/>
      <c r="X49" s="5"/>
      <c r="Y49" s="5"/>
      <c r="Z49" s="5"/>
      <c r="AA49" s="35"/>
      <c r="AB49" s="5"/>
      <c r="AC49" s="5"/>
      <c r="AD49" s="5"/>
      <c r="AE49" s="5"/>
      <c r="AG49" s="5"/>
      <c r="AH49" s="5"/>
      <c r="AI49" s="5"/>
      <c r="AJ49" s="5"/>
      <c r="AK49" s="35"/>
      <c r="AL49" s="5"/>
      <c r="AM49" s="5"/>
      <c r="AN49" s="5"/>
      <c r="AO49" s="35"/>
      <c r="AP49" s="5"/>
      <c r="AQ49" s="5"/>
      <c r="AR49" s="5"/>
      <c r="AS49" s="35"/>
      <c r="AT49" s="5"/>
      <c r="AU49" s="5"/>
      <c r="AV49" s="5"/>
      <c r="AW49" s="5"/>
      <c r="AX49" s="35"/>
      <c r="AY49" s="5"/>
      <c r="AZ49" s="5"/>
      <c r="BA49" s="5"/>
      <c r="BB49" s="35"/>
      <c r="BC49" s="5"/>
      <c r="BD49" s="5"/>
      <c r="BE49" s="5"/>
      <c r="BF49" s="5"/>
      <c r="BG49" s="9">
        <f t="shared" si="4"/>
        <v>0</v>
      </c>
    </row>
    <row r="50" spans="1:59" x14ac:dyDescent="0.2">
      <c r="A50" s="3" t="str">
        <f>ACCIONES!$M$12</f>
        <v>Obsequi de roba fins a fi d'existències</v>
      </c>
      <c r="B50" s="4"/>
      <c r="C50" s="4"/>
      <c r="D50" s="4"/>
      <c r="F50" s="5"/>
      <c r="G50" s="5"/>
      <c r="H50" s="5"/>
      <c r="I50" s="5"/>
      <c r="J50" s="35"/>
      <c r="K50" s="5"/>
      <c r="L50" s="5"/>
      <c r="M50" s="5"/>
      <c r="N50" s="35"/>
      <c r="O50" s="5"/>
      <c r="P50" s="5"/>
      <c r="Q50" s="5"/>
      <c r="R50" s="35"/>
      <c r="S50" s="5"/>
      <c r="T50" s="5"/>
      <c r="U50" s="5"/>
      <c r="V50" s="35"/>
      <c r="W50" s="5"/>
      <c r="X50" s="5"/>
      <c r="Y50" s="5"/>
      <c r="Z50" s="5"/>
      <c r="AA50" s="35"/>
      <c r="AB50" s="5"/>
      <c r="AC50" s="5"/>
      <c r="AD50" s="5"/>
      <c r="AE50" s="5"/>
      <c r="AG50" s="5"/>
      <c r="AH50" s="5"/>
      <c r="AI50" s="5"/>
      <c r="AJ50" s="5"/>
      <c r="AK50" s="35"/>
      <c r="AL50" s="5"/>
      <c r="AM50" s="5"/>
      <c r="AN50" s="5"/>
      <c r="AO50" s="35"/>
      <c r="AP50" s="5"/>
      <c r="AQ50" s="5"/>
      <c r="AR50" s="5"/>
      <c r="AS50" s="35"/>
      <c r="AT50" s="5"/>
      <c r="AU50" s="5"/>
      <c r="AV50" s="5"/>
      <c r="AW50" s="5"/>
      <c r="AX50" s="35"/>
      <c r="AY50" s="5"/>
      <c r="AZ50" s="5"/>
      <c r="BA50" s="5"/>
      <c r="BB50" s="35"/>
      <c r="BC50" s="5"/>
      <c r="BD50" s="5"/>
      <c r="BE50" s="5"/>
      <c r="BF50" s="5"/>
      <c r="BG50" s="9">
        <f t="shared" ref="BG50" si="5">COUNTIF(F50:BF50, 1)</f>
        <v>0</v>
      </c>
    </row>
    <row r="53" spans="1:59" ht="8" customHeight="1" x14ac:dyDescent="0.2"/>
    <row r="54" spans="1:59" x14ac:dyDescent="0.2">
      <c r="A54" s="1" t="s">
        <v>84</v>
      </c>
      <c r="B54" s="95" t="s">
        <v>6</v>
      </c>
      <c r="C54" s="95"/>
    </row>
    <row r="55" spans="1:59" x14ac:dyDescent="0.2">
      <c r="A55" s="1" t="s">
        <v>103</v>
      </c>
      <c r="B55" s="96" t="s">
        <v>29</v>
      </c>
      <c r="C55" s="96"/>
      <c r="F55" s="93" t="s">
        <v>104</v>
      </c>
      <c r="G55" s="93"/>
      <c r="H55" s="93"/>
      <c r="I55" s="93"/>
      <c r="J55" s="94"/>
      <c r="K55" s="92" t="s">
        <v>105</v>
      </c>
      <c r="L55" s="93"/>
      <c r="M55" s="93"/>
      <c r="N55" s="94"/>
      <c r="O55" s="92" t="s">
        <v>106</v>
      </c>
      <c r="P55" s="93"/>
      <c r="Q55" s="93"/>
      <c r="R55" s="94"/>
      <c r="S55" s="92" t="s">
        <v>89</v>
      </c>
      <c r="T55" s="93"/>
      <c r="U55" s="93"/>
      <c r="V55" s="94"/>
      <c r="W55" s="92" t="s">
        <v>107</v>
      </c>
      <c r="X55" s="93"/>
      <c r="Y55" s="93"/>
      <c r="Z55" s="93"/>
      <c r="AA55" s="94"/>
      <c r="AB55" s="92" t="s">
        <v>108</v>
      </c>
      <c r="AC55" s="93"/>
      <c r="AD55" s="93"/>
      <c r="AE55" s="93"/>
      <c r="AG55" s="93" t="s">
        <v>109</v>
      </c>
      <c r="AH55" s="93"/>
      <c r="AI55" s="93"/>
      <c r="AJ55" s="93"/>
      <c r="AK55" s="94"/>
      <c r="AL55" s="92" t="s">
        <v>110</v>
      </c>
      <c r="AM55" s="93"/>
      <c r="AN55" s="93"/>
      <c r="AO55" s="93"/>
      <c r="AP55" s="92" t="s">
        <v>111</v>
      </c>
      <c r="AQ55" s="93"/>
      <c r="AR55" s="93"/>
      <c r="AS55" s="94"/>
      <c r="AT55" s="92" t="s">
        <v>95</v>
      </c>
      <c r="AU55" s="93"/>
      <c r="AV55" s="93"/>
      <c r="AW55" s="93"/>
      <c r="AX55" s="94"/>
      <c r="AY55" s="92" t="s">
        <v>112</v>
      </c>
      <c r="AZ55" s="93"/>
      <c r="BA55" s="93"/>
      <c r="BB55" s="94"/>
      <c r="BC55" s="92" t="s">
        <v>113</v>
      </c>
      <c r="BD55" s="93"/>
      <c r="BE55" s="93"/>
      <c r="BF55" s="93"/>
    </row>
    <row r="56" spans="1:59" ht="8" customHeight="1" x14ac:dyDescent="0.2">
      <c r="F56" s="93"/>
      <c r="G56" s="93"/>
      <c r="H56" s="93"/>
      <c r="I56" s="93"/>
      <c r="J56" s="94"/>
      <c r="K56" s="92"/>
      <c r="L56" s="93"/>
      <c r="M56" s="93"/>
      <c r="N56" s="94"/>
      <c r="O56" s="92"/>
      <c r="P56" s="93"/>
      <c r="Q56" s="93"/>
      <c r="R56" s="94"/>
      <c r="S56" s="92"/>
      <c r="T56" s="93"/>
      <c r="U56" s="93"/>
      <c r="V56" s="94"/>
      <c r="W56" s="92"/>
      <c r="X56" s="93"/>
      <c r="Y56" s="93"/>
      <c r="Z56" s="93"/>
      <c r="AA56" s="94"/>
      <c r="AB56" s="92"/>
      <c r="AC56" s="93"/>
      <c r="AD56" s="93"/>
      <c r="AE56" s="93"/>
      <c r="AG56" s="93"/>
      <c r="AH56" s="93"/>
      <c r="AI56" s="93"/>
      <c r="AJ56" s="93"/>
      <c r="AK56" s="94"/>
      <c r="AL56" s="92"/>
      <c r="AM56" s="93"/>
      <c r="AN56" s="93"/>
      <c r="AO56" s="93"/>
      <c r="AP56" s="92"/>
      <c r="AQ56" s="93"/>
      <c r="AR56" s="93"/>
      <c r="AS56" s="94"/>
      <c r="AT56" s="92"/>
      <c r="AU56" s="93"/>
      <c r="AV56" s="93"/>
      <c r="AW56" s="93"/>
      <c r="AX56" s="94"/>
      <c r="AY56" s="92"/>
      <c r="AZ56" s="93"/>
      <c r="BA56" s="93"/>
      <c r="BB56" s="94"/>
      <c r="BC56" s="92"/>
      <c r="BD56" s="93"/>
      <c r="BE56" s="93"/>
      <c r="BF56" s="93"/>
    </row>
    <row r="57" spans="1:59" x14ac:dyDescent="0.2">
      <c r="A57" s="98" t="s">
        <v>114</v>
      </c>
      <c r="B57" s="98"/>
      <c r="C57" s="98"/>
      <c r="D57" s="98"/>
      <c r="F57" s="20" t="s">
        <v>98</v>
      </c>
      <c r="G57" s="6" t="s">
        <v>99</v>
      </c>
      <c r="H57" s="20" t="s">
        <v>100</v>
      </c>
      <c r="I57" s="6" t="s">
        <v>101</v>
      </c>
      <c r="J57" s="21" t="s">
        <v>102</v>
      </c>
      <c r="K57" s="6" t="s">
        <v>98</v>
      </c>
      <c r="L57" s="20" t="s">
        <v>99</v>
      </c>
      <c r="M57" s="6" t="s">
        <v>100</v>
      </c>
      <c r="N57" s="22" t="s">
        <v>101</v>
      </c>
      <c r="O57" s="6" t="s">
        <v>98</v>
      </c>
      <c r="P57" s="20" t="s">
        <v>99</v>
      </c>
      <c r="Q57" s="6" t="s">
        <v>100</v>
      </c>
      <c r="R57" s="22" t="s">
        <v>101</v>
      </c>
      <c r="S57" s="6" t="s">
        <v>98</v>
      </c>
      <c r="T57" s="20" t="s">
        <v>99</v>
      </c>
      <c r="U57" s="6" t="s">
        <v>100</v>
      </c>
      <c r="V57" s="22" t="s">
        <v>101</v>
      </c>
      <c r="W57" s="6" t="s">
        <v>98</v>
      </c>
      <c r="X57" s="20" t="s">
        <v>99</v>
      </c>
      <c r="Y57" s="6" t="s">
        <v>100</v>
      </c>
      <c r="Z57" s="20" t="s">
        <v>101</v>
      </c>
      <c r="AA57" s="7" t="s">
        <v>102</v>
      </c>
      <c r="AB57" s="20" t="s">
        <v>98</v>
      </c>
      <c r="AC57" s="6" t="s">
        <v>99</v>
      </c>
      <c r="AD57" s="20" t="s">
        <v>100</v>
      </c>
      <c r="AE57" s="6" t="s">
        <v>101</v>
      </c>
      <c r="AG57" s="20" t="s">
        <v>98</v>
      </c>
      <c r="AH57" s="6" t="s">
        <v>99</v>
      </c>
      <c r="AI57" s="20" t="s">
        <v>100</v>
      </c>
      <c r="AJ57" s="7" t="s">
        <v>101</v>
      </c>
      <c r="AK57" s="7" t="s">
        <v>102</v>
      </c>
      <c r="AL57" s="20" t="s">
        <v>98</v>
      </c>
      <c r="AM57" s="6" t="s">
        <v>99</v>
      </c>
      <c r="AN57" s="20" t="s">
        <v>100</v>
      </c>
      <c r="AO57" s="7" t="s">
        <v>101</v>
      </c>
      <c r="AP57" s="6" t="s">
        <v>98</v>
      </c>
      <c r="AQ57" s="20" t="s">
        <v>99</v>
      </c>
      <c r="AR57" s="6" t="s">
        <v>100</v>
      </c>
      <c r="AS57" s="22" t="s">
        <v>101</v>
      </c>
      <c r="AT57" s="6" t="s">
        <v>98</v>
      </c>
      <c r="AU57" s="20" t="s">
        <v>99</v>
      </c>
      <c r="AV57" s="6" t="s">
        <v>100</v>
      </c>
      <c r="AW57" s="20" t="s">
        <v>101</v>
      </c>
      <c r="AX57" s="7" t="s">
        <v>102</v>
      </c>
      <c r="AY57" s="20" t="s">
        <v>98</v>
      </c>
      <c r="AZ57" s="6" t="s">
        <v>99</v>
      </c>
      <c r="BA57" s="20" t="s">
        <v>100</v>
      </c>
      <c r="BB57" s="7" t="s">
        <v>101</v>
      </c>
      <c r="BC57" s="20" t="s">
        <v>98</v>
      </c>
      <c r="BD57" s="6" t="s">
        <v>99</v>
      </c>
      <c r="BE57" s="20" t="s">
        <v>100</v>
      </c>
      <c r="BF57" s="6" t="s">
        <v>101</v>
      </c>
    </row>
    <row r="58" spans="1:59" x14ac:dyDescent="0.2">
      <c r="A58" s="3" t="str">
        <f>ACCIONES!$M$3</f>
        <v>Regal de Fuet a les 20 primeres compres de 20€</v>
      </c>
      <c r="B58" s="3"/>
      <c r="C58" s="3"/>
      <c r="D58" s="3"/>
      <c r="F58" s="5"/>
      <c r="G58" s="5"/>
      <c r="H58" s="5"/>
      <c r="I58" s="5"/>
      <c r="J58" s="34"/>
      <c r="K58" s="5"/>
      <c r="L58" s="5"/>
      <c r="M58" s="5"/>
      <c r="N58" s="36"/>
      <c r="O58" s="36"/>
      <c r="P58" s="5">
        <v>1</v>
      </c>
      <c r="Q58" s="5">
        <v>1</v>
      </c>
      <c r="R58" s="5"/>
      <c r="S58" s="5"/>
      <c r="T58" s="5"/>
      <c r="U58" s="5"/>
      <c r="V58" s="36"/>
      <c r="W58" s="5"/>
      <c r="X58" s="5"/>
      <c r="Y58" s="5"/>
      <c r="Z58" s="5"/>
      <c r="AA58" s="36"/>
      <c r="AB58" s="5"/>
      <c r="AC58" s="5"/>
      <c r="AD58" s="5"/>
      <c r="AE58" s="5"/>
      <c r="AG58" s="5"/>
      <c r="AH58" s="5"/>
      <c r="AI58" s="5"/>
      <c r="AJ58" s="5"/>
      <c r="AK58" s="36"/>
      <c r="AL58" s="5"/>
      <c r="AM58" s="5"/>
      <c r="AN58" s="5"/>
      <c r="AO58" s="36"/>
      <c r="AP58" s="5"/>
      <c r="AQ58" s="5"/>
      <c r="AR58" s="5"/>
      <c r="AS58" s="36"/>
      <c r="AT58" s="5"/>
      <c r="AU58" s="5"/>
      <c r="AV58" s="5"/>
      <c r="AW58" s="5"/>
      <c r="AX58" s="36"/>
      <c r="AY58" s="5"/>
      <c r="AZ58" s="5"/>
      <c r="BA58" s="5"/>
      <c r="BB58" s="36"/>
      <c r="BC58" s="5"/>
      <c r="BD58" s="5"/>
      <c r="BE58" s="5"/>
      <c r="BF58" s="5"/>
      <c r="BG58" s="9">
        <f t="shared" ref="BG58:BG66" si="6">COUNTIF(F58:BF58, 1)</f>
        <v>2</v>
      </c>
    </row>
    <row r="59" spans="1:59" x14ac:dyDescent="0.2">
      <c r="A59" s="3" t="str">
        <f>ACCIONES!$M$4</f>
        <v>Regal de PRIMAVERA: samarreta per compra de 100€</v>
      </c>
      <c r="B59" s="4"/>
      <c r="C59" s="4"/>
      <c r="D59" s="4"/>
      <c r="F59" s="5"/>
      <c r="G59" s="5"/>
      <c r="H59" s="5"/>
      <c r="I59" s="5"/>
      <c r="J59" s="35"/>
      <c r="K59" s="5"/>
      <c r="L59" s="5"/>
      <c r="M59" s="5"/>
      <c r="N59" s="35"/>
      <c r="O59" s="5"/>
      <c r="P59" s="5"/>
      <c r="Q59" s="5"/>
      <c r="R59" s="35"/>
      <c r="S59" s="5"/>
      <c r="T59" s="5"/>
      <c r="U59" s="35">
        <v>1</v>
      </c>
      <c r="V59" s="35">
        <v>1</v>
      </c>
      <c r="W59" s="5"/>
      <c r="X59" s="5"/>
      <c r="Y59" s="5"/>
      <c r="Z59" s="5"/>
      <c r="AA59" s="35"/>
      <c r="AB59" s="5"/>
      <c r="AC59" s="5"/>
      <c r="AD59" s="5"/>
      <c r="AE59" s="5"/>
      <c r="AG59" s="5"/>
      <c r="AH59" s="5"/>
      <c r="AI59" s="5"/>
      <c r="AJ59" s="5"/>
      <c r="AK59" s="35"/>
      <c r="AL59" s="5"/>
      <c r="AM59" s="5"/>
      <c r="AN59" s="5"/>
      <c r="AO59" s="35"/>
      <c r="AP59" s="5"/>
      <c r="AQ59" s="5"/>
      <c r="AR59" s="5"/>
      <c r="AS59" s="35"/>
      <c r="AT59" s="5"/>
      <c r="AU59" s="5"/>
      <c r="AV59" s="5"/>
      <c r="AW59" s="5"/>
      <c r="AX59" s="35"/>
      <c r="AY59" s="5"/>
      <c r="AZ59" s="5"/>
      <c r="BA59" s="5"/>
      <c r="BB59" s="35"/>
      <c r="BC59" s="5"/>
      <c r="BD59" s="5"/>
      <c r="BE59" s="5"/>
      <c r="BF59" s="5"/>
      <c r="BG59" s="9">
        <f t="shared" si="6"/>
        <v>2</v>
      </c>
    </row>
    <row r="60" spans="1:59" x14ac:dyDescent="0.2">
      <c r="A60" s="3" t="str">
        <f>ACCIONES!$M$5</f>
        <v>Regal d'ESTIU: 3 opcions a escollir per compra de 50€</v>
      </c>
      <c r="B60" s="4"/>
      <c r="C60" s="4"/>
      <c r="D60" s="4"/>
      <c r="F60" s="5"/>
      <c r="G60" s="5"/>
      <c r="H60" s="5"/>
      <c r="I60" s="5"/>
      <c r="J60" s="35"/>
      <c r="K60" s="5"/>
      <c r="L60" s="5"/>
      <c r="M60" s="5"/>
      <c r="N60" s="35"/>
      <c r="O60" s="5"/>
      <c r="P60" s="5"/>
      <c r="Q60" s="5"/>
      <c r="R60" s="35"/>
      <c r="S60" s="5"/>
      <c r="T60" s="5"/>
      <c r="U60" s="5"/>
      <c r="V60" s="35"/>
      <c r="W60" s="5"/>
      <c r="X60" s="5"/>
      <c r="Y60" s="5"/>
      <c r="Z60" s="5"/>
      <c r="AA60" s="35"/>
      <c r="AB60" s="5">
        <v>1</v>
      </c>
      <c r="AC60" s="5">
        <v>1</v>
      </c>
      <c r="AD60" s="5">
        <v>1</v>
      </c>
      <c r="AE60" s="5"/>
      <c r="AG60" s="5"/>
      <c r="AH60" s="5"/>
      <c r="AI60" s="5"/>
      <c r="AJ60" s="5"/>
      <c r="AK60" s="35"/>
      <c r="AL60" s="5"/>
      <c r="AM60" s="5"/>
      <c r="AN60" s="5"/>
      <c r="AO60" s="3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35"/>
      <c r="BC60" s="5"/>
      <c r="BD60" s="5"/>
      <c r="BE60" s="5"/>
      <c r="BF60" s="5"/>
      <c r="BG60" s="9">
        <f t="shared" si="6"/>
        <v>3</v>
      </c>
    </row>
    <row r="61" spans="1:59" x14ac:dyDescent="0.2">
      <c r="A61" s="3" t="str">
        <f>ACCIONES!$M$6</f>
        <v>Regal de TARDOR: roba per compra de 100€</v>
      </c>
      <c r="B61" s="4"/>
      <c r="C61" s="4"/>
      <c r="D61" s="4"/>
      <c r="F61" s="5"/>
      <c r="G61" s="5"/>
      <c r="H61" s="5"/>
      <c r="I61" s="5"/>
      <c r="J61" s="35"/>
      <c r="K61" s="5"/>
      <c r="L61" s="5"/>
      <c r="M61" s="5"/>
      <c r="N61" s="35"/>
      <c r="O61" s="5"/>
      <c r="P61" s="5"/>
      <c r="Q61" s="5"/>
      <c r="R61" s="35"/>
      <c r="S61" s="5"/>
      <c r="T61" s="5"/>
      <c r="U61" s="5"/>
      <c r="V61" s="35"/>
      <c r="W61" s="5"/>
      <c r="X61" s="5"/>
      <c r="Y61" s="5"/>
      <c r="Z61" s="5"/>
      <c r="AA61" s="35"/>
      <c r="AB61" s="5"/>
      <c r="AC61" s="5"/>
      <c r="AD61" s="5"/>
      <c r="AE61" s="5"/>
      <c r="AF61" s="2"/>
      <c r="AG61" s="5"/>
      <c r="AH61" s="5"/>
      <c r="AI61" s="5"/>
      <c r="AJ61" s="5"/>
      <c r="AK61" s="35"/>
      <c r="AL61" s="5"/>
      <c r="AM61" s="5"/>
      <c r="AN61" s="5"/>
      <c r="AO61" s="35"/>
      <c r="AP61" s="5"/>
      <c r="AQ61" s="5"/>
      <c r="AR61" s="5"/>
      <c r="AS61" s="5"/>
      <c r="AT61" s="5">
        <v>1</v>
      </c>
      <c r="AU61" s="35">
        <v>1</v>
      </c>
      <c r="AV61" s="5">
        <v>1</v>
      </c>
      <c r="AW61" s="5">
        <v>1</v>
      </c>
      <c r="AX61" s="5">
        <v>1</v>
      </c>
      <c r="AY61" s="5"/>
      <c r="AZ61" s="5"/>
      <c r="BA61" s="5"/>
      <c r="BB61" s="35"/>
      <c r="BC61" s="5"/>
      <c r="BD61" s="5"/>
      <c r="BE61" s="5"/>
      <c r="BF61" s="5"/>
      <c r="BG61" s="9">
        <f t="shared" si="6"/>
        <v>5</v>
      </c>
    </row>
    <row r="62" spans="1:59" x14ac:dyDescent="0.2">
      <c r="A62" s="3" t="str">
        <f>ACCIONES!$M$7</f>
        <v>Dinar tècnic de formació</v>
      </c>
      <c r="B62" s="4"/>
      <c r="C62" s="4"/>
      <c r="D62" s="4"/>
      <c r="F62" s="5"/>
      <c r="G62" s="5"/>
      <c r="H62" s="5"/>
      <c r="I62" s="5"/>
      <c r="J62" s="35"/>
      <c r="K62" s="5"/>
      <c r="L62" s="5"/>
      <c r="M62" s="5"/>
      <c r="N62" s="35"/>
      <c r="O62" s="5"/>
      <c r="P62" s="5"/>
      <c r="Q62" s="5"/>
      <c r="R62" s="35"/>
      <c r="S62" s="5"/>
      <c r="T62" s="5"/>
      <c r="U62" s="5"/>
      <c r="V62" s="35"/>
      <c r="W62" s="5"/>
      <c r="X62" s="5"/>
      <c r="Y62" s="5"/>
      <c r="Z62" s="5"/>
      <c r="AA62" s="35"/>
      <c r="AB62" s="5"/>
      <c r="AC62" s="5"/>
      <c r="AD62" s="5"/>
      <c r="AE62" s="5"/>
      <c r="AG62" s="5"/>
      <c r="AH62" s="5"/>
      <c r="AI62" s="5"/>
      <c r="AJ62" s="5"/>
      <c r="AK62" s="35"/>
      <c r="AL62" s="5"/>
      <c r="AM62" s="5"/>
      <c r="AN62" s="5"/>
      <c r="AO62" s="35"/>
      <c r="AP62" s="5"/>
      <c r="AQ62" s="5"/>
      <c r="AR62" s="5"/>
      <c r="AS62" s="35"/>
      <c r="AT62" s="5"/>
      <c r="AU62" s="5"/>
      <c r="AV62" s="5"/>
      <c r="AW62" s="5"/>
      <c r="AX62" s="35"/>
      <c r="AY62" s="5"/>
      <c r="AZ62" s="5"/>
      <c r="BA62" s="5"/>
      <c r="BB62" s="35"/>
      <c r="BC62" s="5"/>
      <c r="BD62" s="5"/>
      <c r="BE62" s="5"/>
      <c r="BF62" s="5"/>
      <c r="BG62" s="9">
        <f t="shared" si="6"/>
        <v>0</v>
      </c>
    </row>
    <row r="63" spans="1:59" x14ac:dyDescent="0.2">
      <c r="A63" s="3" t="str">
        <f>ACCIONES!$M$8</f>
        <v>Jornada de producte en botiga amb dinar</v>
      </c>
      <c r="B63" s="4"/>
      <c r="C63" s="4"/>
      <c r="D63" s="4"/>
      <c r="F63" s="5"/>
      <c r="G63" s="5"/>
      <c r="H63" s="5"/>
      <c r="I63" s="5"/>
      <c r="J63" s="35"/>
      <c r="K63" s="5"/>
      <c r="L63" s="5"/>
      <c r="M63" s="5"/>
      <c r="N63" s="35"/>
      <c r="O63" s="5"/>
      <c r="P63" s="5"/>
      <c r="Q63" s="5"/>
      <c r="R63" s="35"/>
      <c r="S63" s="5"/>
      <c r="T63" s="5"/>
      <c r="U63" s="5"/>
      <c r="V63" s="35"/>
      <c r="W63" s="5"/>
      <c r="X63" s="5"/>
      <c r="Y63" s="5"/>
      <c r="Z63" s="5"/>
      <c r="AA63" s="35"/>
      <c r="AB63" s="5"/>
      <c r="AC63" s="5"/>
      <c r="AD63" s="5"/>
      <c r="AE63" s="5"/>
      <c r="AG63" s="5"/>
      <c r="AH63" s="5"/>
      <c r="AI63" s="5"/>
      <c r="AJ63" s="5"/>
      <c r="AK63" s="35"/>
      <c r="AL63" s="5"/>
      <c r="AM63" s="5"/>
      <c r="AN63" s="5"/>
      <c r="AO63" s="35"/>
      <c r="AP63" s="5"/>
      <c r="AQ63" s="5"/>
      <c r="AR63" s="5"/>
      <c r="AS63" s="35"/>
      <c r="AT63" s="5"/>
      <c r="AU63" s="5"/>
      <c r="AV63" s="5"/>
      <c r="AW63" s="5"/>
      <c r="AX63" s="35"/>
      <c r="AY63" s="5"/>
      <c r="AZ63" s="5"/>
      <c r="BA63" s="5"/>
      <c r="BB63" s="35"/>
      <c r="BC63" s="5"/>
      <c r="BD63" s="5"/>
      <c r="BE63" s="5"/>
      <c r="BF63" s="5"/>
      <c r="BG63" s="9">
        <f t="shared" si="6"/>
        <v>0</v>
      </c>
    </row>
    <row r="64" spans="1:59" x14ac:dyDescent="0.2">
      <c r="A64" s="3" t="str">
        <f>ACCIONES!$M$9</f>
        <v>Esmorzar en el punt de venda</v>
      </c>
      <c r="B64" s="4"/>
      <c r="C64" s="4"/>
      <c r="D64" s="4"/>
      <c r="F64" s="5"/>
      <c r="G64" s="5"/>
      <c r="H64" s="5"/>
      <c r="I64" s="5"/>
      <c r="J64" s="35"/>
      <c r="K64" s="5"/>
      <c r="L64" s="5"/>
      <c r="M64" s="5"/>
      <c r="N64" s="35"/>
      <c r="O64" s="5"/>
      <c r="P64" s="5"/>
      <c r="Q64" s="5"/>
      <c r="R64" s="35"/>
      <c r="S64" s="5"/>
      <c r="T64" s="5"/>
      <c r="U64" s="5"/>
      <c r="V64" s="35"/>
      <c r="W64" s="5"/>
      <c r="X64" s="5"/>
      <c r="Y64" s="5"/>
      <c r="Z64" s="5"/>
      <c r="AA64" s="35"/>
      <c r="AB64" s="5"/>
      <c r="AC64" s="5"/>
      <c r="AD64" s="5"/>
      <c r="AE64" s="5"/>
      <c r="AG64" s="5"/>
      <c r="AH64" s="5"/>
      <c r="AI64" s="5"/>
      <c r="AJ64" s="5"/>
      <c r="AK64" s="35"/>
      <c r="AL64" s="5"/>
      <c r="AM64" s="5"/>
      <c r="AN64" s="5"/>
      <c r="AO64" s="35"/>
      <c r="AP64" s="5"/>
      <c r="AQ64" s="5"/>
      <c r="AR64" s="5"/>
      <c r="AS64" s="35"/>
      <c r="AT64" s="5"/>
      <c r="AU64" s="5"/>
      <c r="AV64" s="5"/>
      <c r="AW64" s="5"/>
      <c r="AX64" s="35"/>
      <c r="AY64" s="5"/>
      <c r="AZ64" s="5"/>
      <c r="BA64" s="5"/>
      <c r="BB64" s="35"/>
      <c r="BC64" s="5"/>
      <c r="BD64" s="5"/>
      <c r="BE64" s="5"/>
      <c r="BF64" s="5"/>
      <c r="BG64" s="9">
        <f t="shared" si="6"/>
        <v>0</v>
      </c>
    </row>
    <row r="65" spans="1:59" x14ac:dyDescent="0.2">
      <c r="A65" s="3" t="str">
        <f>ACCIONES!$M$10</f>
        <v>Dia especial de botiga</v>
      </c>
      <c r="B65" s="4"/>
      <c r="C65" s="4"/>
      <c r="D65" s="4"/>
      <c r="F65" s="5"/>
      <c r="G65" s="5"/>
      <c r="H65" s="5"/>
      <c r="I65" s="5"/>
      <c r="J65" s="35"/>
      <c r="K65" s="5">
        <v>1</v>
      </c>
      <c r="L65" s="5"/>
      <c r="M65" s="5"/>
      <c r="N65" s="35"/>
      <c r="O65" s="5"/>
      <c r="P65" s="5"/>
      <c r="Q65" s="5"/>
      <c r="R65" s="35"/>
      <c r="S65" s="5"/>
      <c r="T65" s="5"/>
      <c r="U65" s="5"/>
      <c r="V65" s="35"/>
      <c r="W65" s="5"/>
      <c r="X65" s="5"/>
      <c r="Y65" s="5"/>
      <c r="Z65" s="5"/>
      <c r="AA65" s="35"/>
      <c r="AB65" s="5"/>
      <c r="AC65" s="5"/>
      <c r="AD65" s="5"/>
      <c r="AE65" s="5"/>
      <c r="AG65" s="5"/>
      <c r="AH65" s="5"/>
      <c r="AI65" s="5"/>
      <c r="AJ65" s="5"/>
      <c r="AK65" s="35"/>
      <c r="AL65" s="5"/>
      <c r="AM65" s="5"/>
      <c r="AN65" s="5"/>
      <c r="AO65" s="35"/>
      <c r="AP65" s="5"/>
      <c r="AQ65" s="5"/>
      <c r="AR65" s="5"/>
      <c r="AS65" s="35"/>
      <c r="AT65" s="5"/>
      <c r="AU65" s="5"/>
      <c r="AV65" s="5"/>
      <c r="AW65" s="5"/>
      <c r="AX65" s="35"/>
      <c r="AY65" s="5"/>
      <c r="AZ65" s="5"/>
      <c r="BA65" s="5"/>
      <c r="BB65" s="35"/>
      <c r="BC65" s="5"/>
      <c r="BD65" s="5"/>
      <c r="BE65" s="5"/>
      <c r="BF65" s="5"/>
      <c r="BG65" s="9">
        <f t="shared" si="6"/>
        <v>1</v>
      </c>
    </row>
    <row r="66" spans="1:59" x14ac:dyDescent="0.2">
      <c r="A66" s="3" t="str">
        <f>ACCIONES!$M$11</f>
        <v>Sorteig a botiga de Preu/Article</v>
      </c>
      <c r="B66" s="4"/>
      <c r="C66" s="4"/>
      <c r="D66" s="4"/>
      <c r="F66" s="5"/>
      <c r="G66" s="5"/>
      <c r="H66" s="5"/>
      <c r="I66" s="5"/>
      <c r="J66" s="35"/>
      <c r="K66" s="5"/>
      <c r="L66" s="5"/>
      <c r="M66" s="5"/>
      <c r="N66" s="35"/>
      <c r="O66" s="5"/>
      <c r="P66" s="5"/>
      <c r="Q66" s="5"/>
      <c r="R66" s="35"/>
      <c r="S66" s="5"/>
      <c r="T66" s="5"/>
      <c r="U66" s="5"/>
      <c r="V66" s="35"/>
      <c r="W66" s="5"/>
      <c r="X66" s="5"/>
      <c r="Y66" s="5"/>
      <c r="Z66" s="5"/>
      <c r="AA66" s="35"/>
      <c r="AB66" s="5"/>
      <c r="AC66" s="5"/>
      <c r="AD66" s="5"/>
      <c r="AE66" s="5"/>
      <c r="AG66" s="5"/>
      <c r="AH66" s="5"/>
      <c r="AI66" s="5"/>
      <c r="AJ66" s="5"/>
      <c r="AK66" s="35"/>
      <c r="AL66" s="5"/>
      <c r="AM66" s="5"/>
      <c r="AN66" s="5"/>
      <c r="AO66" s="35"/>
      <c r="AP66" s="5"/>
      <c r="AQ66" s="5"/>
      <c r="AR66" s="5"/>
      <c r="AS66" s="35"/>
      <c r="AT66" s="5"/>
      <c r="AU66" s="5"/>
      <c r="AV66" s="5"/>
      <c r="AW66" s="5"/>
      <c r="AX66" s="35"/>
      <c r="AY66" s="5"/>
      <c r="AZ66" s="5"/>
      <c r="BA66" s="5"/>
      <c r="BB66" s="35"/>
      <c r="BC66" s="5"/>
      <c r="BD66" s="5"/>
      <c r="BE66" s="5"/>
      <c r="BF66" s="5"/>
      <c r="BG66" s="9">
        <f t="shared" si="6"/>
        <v>0</v>
      </c>
    </row>
    <row r="67" spans="1:59" x14ac:dyDescent="0.2">
      <c r="A67" s="3" t="str">
        <f>ACCIONES!$M$12</f>
        <v>Obsequi de roba fins a fi d'existències</v>
      </c>
      <c r="B67" s="4"/>
      <c r="C67" s="4"/>
      <c r="D67" s="4"/>
      <c r="F67" s="5"/>
      <c r="G67" s="5"/>
      <c r="H67" s="5"/>
      <c r="I67" s="5"/>
      <c r="J67" s="35"/>
      <c r="K67" s="5"/>
      <c r="L67" s="5"/>
      <c r="M67" s="5"/>
      <c r="N67" s="35"/>
      <c r="O67" s="5"/>
      <c r="P67" s="5"/>
      <c r="Q67" s="5"/>
      <c r="R67" s="35"/>
      <c r="S67" s="5"/>
      <c r="T67" s="5"/>
      <c r="U67" s="5"/>
      <c r="V67" s="35"/>
      <c r="W67" s="5"/>
      <c r="X67" s="5"/>
      <c r="Y67" s="5"/>
      <c r="Z67" s="5"/>
      <c r="AA67" s="35"/>
      <c r="AB67" s="5"/>
      <c r="AC67" s="5"/>
      <c r="AD67" s="5"/>
      <c r="AE67" s="5"/>
      <c r="AG67" s="5"/>
      <c r="AH67" s="5"/>
      <c r="AI67" s="5"/>
      <c r="AJ67" s="5"/>
      <c r="AK67" s="35"/>
      <c r="AL67" s="5"/>
      <c r="AM67" s="5"/>
      <c r="AN67" s="5"/>
      <c r="AO67" s="35"/>
      <c r="AP67" s="5"/>
      <c r="AQ67" s="5"/>
      <c r="AR67" s="5"/>
      <c r="AS67" s="35"/>
      <c r="AT67" s="5"/>
      <c r="AU67" s="5"/>
      <c r="AV67" s="5"/>
      <c r="AW67" s="5"/>
      <c r="AX67" s="35"/>
      <c r="AY67" s="5"/>
      <c r="AZ67" s="5"/>
      <c r="BA67" s="5"/>
      <c r="BB67" s="35"/>
      <c r="BC67" s="5"/>
      <c r="BD67" s="5"/>
      <c r="BE67" s="5"/>
      <c r="BF67" s="5"/>
      <c r="BG67" s="9">
        <f t="shared" ref="BG67" si="7">COUNTIF(F67:BF67, 1)</f>
        <v>0</v>
      </c>
    </row>
    <row r="70" spans="1:59" ht="8" customHeight="1" x14ac:dyDescent="0.2"/>
    <row r="71" spans="1:59" x14ac:dyDescent="0.2">
      <c r="A71" s="1" t="s">
        <v>84</v>
      </c>
      <c r="B71" s="95" t="s">
        <v>6</v>
      </c>
      <c r="C71" s="95"/>
    </row>
    <row r="72" spans="1:59" x14ac:dyDescent="0.2">
      <c r="A72" s="1" t="s">
        <v>103</v>
      </c>
      <c r="B72" s="96" t="s">
        <v>35</v>
      </c>
      <c r="C72" s="96"/>
      <c r="F72" s="93" t="s">
        <v>104</v>
      </c>
      <c r="G72" s="93"/>
      <c r="H72" s="93"/>
      <c r="I72" s="93"/>
      <c r="J72" s="94"/>
      <c r="K72" s="92" t="s">
        <v>105</v>
      </c>
      <c r="L72" s="93"/>
      <c r="M72" s="93"/>
      <c r="N72" s="94"/>
      <c r="O72" s="92" t="s">
        <v>106</v>
      </c>
      <c r="P72" s="93"/>
      <c r="Q72" s="93"/>
      <c r="R72" s="94"/>
      <c r="S72" s="92" t="s">
        <v>89</v>
      </c>
      <c r="T72" s="93"/>
      <c r="U72" s="93"/>
      <c r="V72" s="94"/>
      <c r="W72" s="92" t="s">
        <v>107</v>
      </c>
      <c r="X72" s="93"/>
      <c r="Y72" s="93"/>
      <c r="Z72" s="93"/>
      <c r="AA72" s="94"/>
      <c r="AB72" s="92" t="s">
        <v>108</v>
      </c>
      <c r="AC72" s="93"/>
      <c r="AD72" s="93"/>
      <c r="AE72" s="93"/>
      <c r="AG72" s="93" t="s">
        <v>109</v>
      </c>
      <c r="AH72" s="93"/>
      <c r="AI72" s="93"/>
      <c r="AJ72" s="93"/>
      <c r="AK72" s="94"/>
      <c r="AL72" s="92" t="s">
        <v>110</v>
      </c>
      <c r="AM72" s="93"/>
      <c r="AN72" s="93"/>
      <c r="AO72" s="93"/>
      <c r="AP72" s="92" t="s">
        <v>111</v>
      </c>
      <c r="AQ72" s="93"/>
      <c r="AR72" s="93"/>
      <c r="AS72" s="94"/>
      <c r="AT72" s="92" t="s">
        <v>95</v>
      </c>
      <c r="AU72" s="93"/>
      <c r="AV72" s="93"/>
      <c r="AW72" s="93"/>
      <c r="AX72" s="94"/>
      <c r="AY72" s="92" t="s">
        <v>112</v>
      </c>
      <c r="AZ72" s="93"/>
      <c r="BA72" s="93"/>
      <c r="BB72" s="94"/>
      <c r="BC72" s="92" t="s">
        <v>113</v>
      </c>
      <c r="BD72" s="93"/>
      <c r="BE72" s="93"/>
      <c r="BF72" s="93"/>
    </row>
    <row r="73" spans="1:59" ht="8" customHeight="1" x14ac:dyDescent="0.2">
      <c r="F73" s="93"/>
      <c r="G73" s="93"/>
      <c r="H73" s="93"/>
      <c r="I73" s="93"/>
      <c r="J73" s="94"/>
      <c r="K73" s="92"/>
      <c r="L73" s="93"/>
      <c r="M73" s="93"/>
      <c r="N73" s="94"/>
      <c r="O73" s="92"/>
      <c r="P73" s="93"/>
      <c r="Q73" s="93"/>
      <c r="R73" s="94"/>
      <c r="S73" s="92"/>
      <c r="T73" s="93"/>
      <c r="U73" s="93"/>
      <c r="V73" s="94"/>
      <c r="W73" s="92"/>
      <c r="X73" s="93"/>
      <c r="Y73" s="93"/>
      <c r="Z73" s="93"/>
      <c r="AA73" s="94"/>
      <c r="AB73" s="92"/>
      <c r="AC73" s="93"/>
      <c r="AD73" s="93"/>
      <c r="AE73" s="93"/>
      <c r="AG73" s="93"/>
      <c r="AH73" s="93"/>
      <c r="AI73" s="93"/>
      <c r="AJ73" s="93"/>
      <c r="AK73" s="94"/>
      <c r="AL73" s="92"/>
      <c r="AM73" s="93"/>
      <c r="AN73" s="93"/>
      <c r="AO73" s="93"/>
      <c r="AP73" s="92"/>
      <c r="AQ73" s="93"/>
      <c r="AR73" s="93"/>
      <c r="AS73" s="94"/>
      <c r="AT73" s="92"/>
      <c r="AU73" s="93"/>
      <c r="AV73" s="93"/>
      <c r="AW73" s="93"/>
      <c r="AX73" s="94"/>
      <c r="AY73" s="92"/>
      <c r="AZ73" s="93"/>
      <c r="BA73" s="93"/>
      <c r="BB73" s="94"/>
      <c r="BC73" s="92"/>
      <c r="BD73" s="93"/>
      <c r="BE73" s="93"/>
      <c r="BF73" s="93"/>
    </row>
    <row r="74" spans="1:59" x14ac:dyDescent="0.2">
      <c r="A74" s="98" t="s">
        <v>114</v>
      </c>
      <c r="B74" s="98"/>
      <c r="C74" s="98"/>
      <c r="D74" s="98"/>
      <c r="F74" s="20" t="s">
        <v>98</v>
      </c>
      <c r="G74" s="6" t="s">
        <v>99</v>
      </c>
      <c r="H74" s="20" t="s">
        <v>100</v>
      </c>
      <c r="I74" s="6" t="s">
        <v>101</v>
      </c>
      <c r="J74" s="21" t="s">
        <v>102</v>
      </c>
      <c r="K74" s="6" t="s">
        <v>98</v>
      </c>
      <c r="L74" s="20" t="s">
        <v>99</v>
      </c>
      <c r="M74" s="6" t="s">
        <v>100</v>
      </c>
      <c r="N74" s="22" t="s">
        <v>101</v>
      </c>
      <c r="O74" s="6" t="s">
        <v>98</v>
      </c>
      <c r="P74" s="20" t="s">
        <v>99</v>
      </c>
      <c r="Q74" s="6" t="s">
        <v>100</v>
      </c>
      <c r="R74" s="22" t="s">
        <v>101</v>
      </c>
      <c r="S74" s="6" t="s">
        <v>98</v>
      </c>
      <c r="T74" s="20" t="s">
        <v>99</v>
      </c>
      <c r="U74" s="6" t="s">
        <v>100</v>
      </c>
      <c r="V74" s="22" t="s">
        <v>101</v>
      </c>
      <c r="W74" s="6" t="s">
        <v>98</v>
      </c>
      <c r="X74" s="20" t="s">
        <v>99</v>
      </c>
      <c r="Y74" s="6" t="s">
        <v>100</v>
      </c>
      <c r="Z74" s="20" t="s">
        <v>101</v>
      </c>
      <c r="AA74" s="7" t="s">
        <v>102</v>
      </c>
      <c r="AB74" s="20" t="s">
        <v>98</v>
      </c>
      <c r="AC74" s="6" t="s">
        <v>99</v>
      </c>
      <c r="AD74" s="20" t="s">
        <v>100</v>
      </c>
      <c r="AE74" s="6" t="s">
        <v>101</v>
      </c>
      <c r="AG74" s="20" t="s">
        <v>98</v>
      </c>
      <c r="AH74" s="6" t="s">
        <v>99</v>
      </c>
      <c r="AI74" s="20" t="s">
        <v>100</v>
      </c>
      <c r="AJ74" s="7" t="s">
        <v>101</v>
      </c>
      <c r="AK74" s="7" t="s">
        <v>102</v>
      </c>
      <c r="AL74" s="20" t="s">
        <v>98</v>
      </c>
      <c r="AM74" s="6" t="s">
        <v>99</v>
      </c>
      <c r="AN74" s="20" t="s">
        <v>100</v>
      </c>
      <c r="AO74" s="48" t="s">
        <v>102</v>
      </c>
      <c r="AP74" s="6" t="s">
        <v>98</v>
      </c>
      <c r="AQ74" s="20" t="s">
        <v>99</v>
      </c>
      <c r="AR74" s="6" t="s">
        <v>100</v>
      </c>
      <c r="AS74" s="22" t="s">
        <v>101</v>
      </c>
      <c r="AT74" s="6" t="s">
        <v>98</v>
      </c>
      <c r="AU74" s="20" t="s">
        <v>99</v>
      </c>
      <c r="AV74" s="6" t="s">
        <v>100</v>
      </c>
      <c r="AW74" s="20" t="s">
        <v>101</v>
      </c>
      <c r="AX74" s="7" t="s">
        <v>102</v>
      </c>
      <c r="AY74" s="20" t="s">
        <v>98</v>
      </c>
      <c r="AZ74" s="6" t="s">
        <v>99</v>
      </c>
      <c r="BA74" s="20" t="s">
        <v>100</v>
      </c>
      <c r="BB74" s="7" t="s">
        <v>101</v>
      </c>
      <c r="BC74" s="20" t="s">
        <v>98</v>
      </c>
      <c r="BD74" s="6" t="s">
        <v>99</v>
      </c>
      <c r="BE74" s="20" t="s">
        <v>100</v>
      </c>
      <c r="BF74" s="6" t="s">
        <v>101</v>
      </c>
    </row>
    <row r="75" spans="1:59" x14ac:dyDescent="0.2">
      <c r="A75" s="3" t="str">
        <f>ACCIONES!$M$3</f>
        <v>Regal de Fuet a les 20 primeres compres de 20€</v>
      </c>
      <c r="B75" s="3"/>
      <c r="C75" s="3"/>
      <c r="D75" s="3"/>
      <c r="F75" s="5"/>
      <c r="G75" s="5"/>
      <c r="H75" s="5"/>
      <c r="I75" s="5"/>
      <c r="J75" s="34"/>
      <c r="K75" s="5"/>
      <c r="L75" s="5"/>
      <c r="M75" s="5"/>
      <c r="N75" s="36"/>
      <c r="O75" s="36"/>
      <c r="P75" s="5">
        <v>1</v>
      </c>
      <c r="Q75" s="5">
        <v>1</v>
      </c>
      <c r="R75" s="5"/>
      <c r="S75" s="5"/>
      <c r="T75" s="5"/>
      <c r="U75" s="5"/>
      <c r="V75" s="36"/>
      <c r="W75" s="5"/>
      <c r="X75" s="5"/>
      <c r="Y75" s="5"/>
      <c r="Z75" s="5"/>
      <c r="AA75" s="36"/>
      <c r="AB75" s="5"/>
      <c r="AC75" s="5"/>
      <c r="AD75" s="5"/>
      <c r="AE75" s="5"/>
      <c r="AG75" s="5"/>
      <c r="AH75" s="5"/>
      <c r="AI75" s="5"/>
      <c r="AJ75" s="5"/>
      <c r="AK75" s="36"/>
      <c r="AL75" s="5"/>
      <c r="AM75" s="5"/>
      <c r="AN75" s="5"/>
      <c r="AO75" s="49"/>
      <c r="AP75" s="5"/>
      <c r="AQ75" s="5"/>
      <c r="AR75" s="5"/>
      <c r="AS75" s="36"/>
      <c r="AT75" s="5"/>
      <c r="AU75" s="5"/>
      <c r="AV75" s="5"/>
      <c r="AW75" s="5"/>
      <c r="AX75" s="36"/>
      <c r="AY75" s="5"/>
      <c r="AZ75" s="5"/>
      <c r="BA75" s="5"/>
      <c r="BB75" s="36"/>
      <c r="BC75" s="5"/>
      <c r="BD75" s="5"/>
      <c r="BE75" s="5"/>
      <c r="BF75" s="5"/>
      <c r="BG75" s="9">
        <f>COUNTIF(F75:BF75, 1)</f>
        <v>2</v>
      </c>
    </row>
    <row r="76" spans="1:59" x14ac:dyDescent="0.2">
      <c r="A76" s="3" t="str">
        <f>ACCIONES!$M$4</f>
        <v>Regal de PRIMAVERA: samarreta per compra de 100€</v>
      </c>
      <c r="B76" s="4"/>
      <c r="C76" s="4"/>
      <c r="D76" s="4"/>
      <c r="F76" s="5"/>
      <c r="G76" s="5"/>
      <c r="H76" s="5"/>
      <c r="I76" s="5"/>
      <c r="J76" s="35"/>
      <c r="K76" s="5"/>
      <c r="L76" s="5"/>
      <c r="M76" s="5"/>
      <c r="N76" s="35"/>
      <c r="O76" s="5"/>
      <c r="P76" s="5"/>
      <c r="Q76" s="5"/>
      <c r="R76" s="35"/>
      <c r="S76" s="5"/>
      <c r="T76" s="5"/>
      <c r="U76" s="35">
        <v>1</v>
      </c>
      <c r="V76" s="35">
        <v>1</v>
      </c>
      <c r="W76" s="5"/>
      <c r="X76" s="5"/>
      <c r="Y76" s="5"/>
      <c r="Z76" s="5"/>
      <c r="AA76" s="35"/>
      <c r="AB76" s="5"/>
      <c r="AC76" s="5"/>
      <c r="AD76" s="5"/>
      <c r="AE76" s="5"/>
      <c r="AG76" s="5"/>
      <c r="AH76" s="5"/>
      <c r="AI76" s="5"/>
      <c r="AJ76" s="5"/>
      <c r="AK76" s="35"/>
      <c r="AL76" s="5"/>
      <c r="AM76" s="5"/>
      <c r="AN76" s="5"/>
      <c r="AO76" s="49"/>
      <c r="AP76" s="5"/>
      <c r="AQ76" s="5"/>
      <c r="AR76" s="5"/>
      <c r="AS76" s="35"/>
      <c r="AT76" s="5"/>
      <c r="AU76" s="5"/>
      <c r="AV76" s="5"/>
      <c r="AW76" s="5"/>
      <c r="AX76" s="35"/>
      <c r="AY76" s="5"/>
      <c r="AZ76" s="5"/>
      <c r="BA76" s="5"/>
      <c r="BB76" s="35"/>
      <c r="BC76" s="5"/>
      <c r="BD76" s="5"/>
      <c r="BE76" s="5"/>
      <c r="BF76" s="5"/>
      <c r="BG76" s="9">
        <f t="shared" ref="BG76:BG83" si="8">COUNTIF(F76:BF76, 1)</f>
        <v>2</v>
      </c>
    </row>
    <row r="77" spans="1:59" x14ac:dyDescent="0.2">
      <c r="A77" s="3" t="str">
        <f>ACCIONES!$M$5</f>
        <v>Regal d'ESTIU: 3 opcions a escollir per compra de 50€</v>
      </c>
      <c r="B77" s="4"/>
      <c r="C77" s="4"/>
      <c r="D77" s="4"/>
      <c r="F77" s="5"/>
      <c r="G77" s="5"/>
      <c r="H77" s="5"/>
      <c r="I77" s="5"/>
      <c r="J77" s="35"/>
      <c r="K77" s="5"/>
      <c r="L77" s="5"/>
      <c r="M77" s="5"/>
      <c r="N77" s="35"/>
      <c r="O77" s="5"/>
      <c r="P77" s="5"/>
      <c r="Q77" s="5"/>
      <c r="R77" s="35"/>
      <c r="S77" s="5"/>
      <c r="T77" s="5"/>
      <c r="U77" s="5"/>
      <c r="V77" s="35"/>
      <c r="W77" s="5"/>
      <c r="X77" s="5"/>
      <c r="Y77" s="5"/>
      <c r="Z77" s="5"/>
      <c r="AA77" s="35"/>
      <c r="AB77" s="5">
        <v>1</v>
      </c>
      <c r="AC77" s="5">
        <v>1</v>
      </c>
      <c r="AD77" s="5">
        <v>1</v>
      </c>
      <c r="AE77" s="5"/>
      <c r="AG77" s="5"/>
      <c r="AH77" s="5"/>
      <c r="AI77" s="5"/>
      <c r="AJ77" s="5"/>
      <c r="AK77" s="35"/>
      <c r="AL77" s="5"/>
      <c r="AM77" s="5"/>
      <c r="AN77" s="5"/>
      <c r="AO77" s="49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35"/>
      <c r="BC77" s="5"/>
      <c r="BD77" s="5"/>
      <c r="BE77" s="5"/>
      <c r="BF77" s="5"/>
      <c r="BG77" s="9">
        <f t="shared" si="8"/>
        <v>3</v>
      </c>
    </row>
    <row r="78" spans="1:59" x14ac:dyDescent="0.2">
      <c r="A78" s="3" t="str">
        <f>ACCIONES!$M$6</f>
        <v>Regal de TARDOR: roba per compra de 100€</v>
      </c>
      <c r="B78" s="4"/>
      <c r="C78" s="4"/>
      <c r="D78" s="4"/>
      <c r="F78" s="5"/>
      <c r="G78" s="5"/>
      <c r="H78" s="5"/>
      <c r="I78" s="5"/>
      <c r="J78" s="35"/>
      <c r="K78" s="5"/>
      <c r="L78" s="5"/>
      <c r="M78" s="5"/>
      <c r="N78" s="35"/>
      <c r="O78" s="5"/>
      <c r="P78" s="5"/>
      <c r="Q78" s="5"/>
      <c r="R78" s="35"/>
      <c r="S78" s="5"/>
      <c r="T78" s="5"/>
      <c r="U78" s="5"/>
      <c r="V78" s="35"/>
      <c r="W78" s="5"/>
      <c r="X78" s="5"/>
      <c r="Y78" s="5"/>
      <c r="Z78" s="5"/>
      <c r="AA78" s="35"/>
      <c r="AB78" s="5"/>
      <c r="AC78" s="5"/>
      <c r="AD78" s="5"/>
      <c r="AE78" s="5"/>
      <c r="AF78" s="2"/>
      <c r="AG78" s="5"/>
      <c r="AH78" s="5"/>
      <c r="AI78" s="5"/>
      <c r="AJ78" s="5"/>
      <c r="AK78" s="35"/>
      <c r="AL78" s="5"/>
      <c r="AM78" s="5"/>
      <c r="AN78" s="5"/>
      <c r="AO78" s="49"/>
      <c r="AP78" s="5"/>
      <c r="AQ78" s="5"/>
      <c r="AR78" s="5"/>
      <c r="AS78" s="5"/>
      <c r="AT78" s="5">
        <v>1</v>
      </c>
      <c r="AU78" s="35">
        <v>1</v>
      </c>
      <c r="AV78" s="5">
        <v>1</v>
      </c>
      <c r="AW78" s="5">
        <v>1</v>
      </c>
      <c r="AX78" s="5">
        <v>1</v>
      </c>
      <c r="AY78" s="5"/>
      <c r="AZ78" s="5"/>
      <c r="BA78" s="5"/>
      <c r="BB78" s="35"/>
      <c r="BC78" s="5"/>
      <c r="BD78" s="5"/>
      <c r="BE78" s="5"/>
      <c r="BF78" s="5"/>
      <c r="BG78" s="9">
        <f t="shared" si="8"/>
        <v>5</v>
      </c>
    </row>
    <row r="79" spans="1:59" x14ac:dyDescent="0.2">
      <c r="A79" s="3" t="str">
        <f>ACCIONES!$M$7</f>
        <v>Dinar tècnic de formació</v>
      </c>
      <c r="B79" s="4"/>
      <c r="C79" s="4"/>
      <c r="D79" s="4"/>
      <c r="F79" s="5"/>
      <c r="G79" s="5"/>
      <c r="H79" s="5"/>
      <c r="I79" s="5"/>
      <c r="J79" s="35"/>
      <c r="K79" s="5"/>
      <c r="L79" s="5"/>
      <c r="M79" s="5"/>
      <c r="N79" s="35"/>
      <c r="O79" s="5"/>
      <c r="P79" s="5"/>
      <c r="Q79" s="5"/>
      <c r="R79" s="35"/>
      <c r="S79" s="5"/>
      <c r="T79" s="5"/>
      <c r="U79" s="5"/>
      <c r="V79" s="35"/>
      <c r="W79" s="5"/>
      <c r="X79" s="5"/>
      <c r="Y79" s="5"/>
      <c r="Z79" s="5"/>
      <c r="AA79" s="35"/>
      <c r="AB79" s="5"/>
      <c r="AC79" s="5"/>
      <c r="AD79" s="5"/>
      <c r="AE79" s="5"/>
      <c r="AG79" s="5"/>
      <c r="AH79" s="5"/>
      <c r="AI79" s="5"/>
      <c r="AJ79" s="5"/>
      <c r="AK79" s="35"/>
      <c r="AL79" s="5"/>
      <c r="AM79" s="5"/>
      <c r="AN79" s="5"/>
      <c r="AO79" s="49"/>
      <c r="AP79" s="5"/>
      <c r="AQ79" s="5"/>
      <c r="AR79" s="5"/>
      <c r="AS79" s="35"/>
      <c r="AT79" s="5"/>
      <c r="AU79" s="5"/>
      <c r="AV79" s="5"/>
      <c r="AW79" s="5"/>
      <c r="AX79" s="35"/>
      <c r="AY79" s="5"/>
      <c r="AZ79" s="5"/>
      <c r="BA79" s="5"/>
      <c r="BB79" s="35"/>
      <c r="BC79" s="5"/>
      <c r="BD79" s="5"/>
      <c r="BE79" s="5"/>
      <c r="BF79" s="5"/>
      <c r="BG79" s="9">
        <f t="shared" si="8"/>
        <v>0</v>
      </c>
    </row>
    <row r="80" spans="1:59" x14ac:dyDescent="0.2">
      <c r="A80" s="3" t="str">
        <f>ACCIONES!$M$8</f>
        <v>Jornada de producte en botiga amb dinar</v>
      </c>
      <c r="B80" s="4"/>
      <c r="C80" s="4"/>
      <c r="D80" s="4"/>
      <c r="F80" s="5"/>
      <c r="G80" s="5"/>
      <c r="H80" s="5"/>
      <c r="I80" s="5"/>
      <c r="J80" s="35"/>
      <c r="K80" s="5"/>
      <c r="L80" s="5"/>
      <c r="M80" s="5"/>
      <c r="N80" s="35"/>
      <c r="O80" s="5"/>
      <c r="P80" s="5"/>
      <c r="Q80" s="5"/>
      <c r="R80" s="35"/>
      <c r="S80" s="5"/>
      <c r="T80" s="5"/>
      <c r="U80" s="5"/>
      <c r="V80" s="35"/>
      <c r="W80" s="5"/>
      <c r="X80" s="5"/>
      <c r="Y80" s="5"/>
      <c r="Z80" s="5"/>
      <c r="AA80" s="35"/>
      <c r="AB80" s="5"/>
      <c r="AC80" s="5"/>
      <c r="AD80" s="5"/>
      <c r="AE80" s="5"/>
      <c r="AG80" s="5"/>
      <c r="AH80" s="5"/>
      <c r="AI80" s="5"/>
      <c r="AJ80" s="5"/>
      <c r="AK80" s="35"/>
      <c r="AL80" s="5"/>
      <c r="AM80" s="5"/>
      <c r="AN80" s="5"/>
      <c r="AO80" s="49"/>
      <c r="AP80" s="5"/>
      <c r="AQ80" s="5"/>
      <c r="AR80" s="5"/>
      <c r="AS80" s="35"/>
      <c r="AT80" s="5"/>
      <c r="AU80" s="5"/>
      <c r="AV80" s="5"/>
      <c r="AW80" s="5"/>
      <c r="AX80" s="35"/>
      <c r="AY80" s="5"/>
      <c r="AZ80" s="5"/>
      <c r="BA80" s="5"/>
      <c r="BB80" s="35"/>
      <c r="BC80" s="5"/>
      <c r="BD80" s="5"/>
      <c r="BE80" s="5"/>
      <c r="BF80" s="5"/>
      <c r="BG80" s="9">
        <f t="shared" si="8"/>
        <v>0</v>
      </c>
    </row>
    <row r="81" spans="1:59" x14ac:dyDescent="0.2">
      <c r="A81" s="3" t="str">
        <f>ACCIONES!$M$9</f>
        <v>Esmorzar en el punt de venda</v>
      </c>
      <c r="B81" s="4"/>
      <c r="C81" s="4"/>
      <c r="D81" s="4"/>
      <c r="F81" s="5"/>
      <c r="G81" s="5"/>
      <c r="H81" s="5"/>
      <c r="I81" s="5"/>
      <c r="J81" s="35"/>
      <c r="K81" s="5"/>
      <c r="L81" s="5"/>
      <c r="M81" s="5"/>
      <c r="N81" s="35"/>
      <c r="O81" s="51"/>
      <c r="P81" s="5">
        <v>1</v>
      </c>
      <c r="Q81" s="5"/>
      <c r="R81" s="35">
        <v>1</v>
      </c>
      <c r="S81" s="51"/>
      <c r="T81" s="5">
        <v>1</v>
      </c>
      <c r="U81" s="5"/>
      <c r="V81" s="35">
        <v>1</v>
      </c>
      <c r="W81" s="51"/>
      <c r="X81" s="5">
        <v>1</v>
      </c>
      <c r="Y81" s="5"/>
      <c r="Z81" s="35">
        <v>1</v>
      </c>
      <c r="AA81" s="35"/>
      <c r="AB81" s="35">
        <v>1</v>
      </c>
      <c r="AC81" s="35"/>
      <c r="AD81" s="35">
        <v>1</v>
      </c>
      <c r="AE81" s="35"/>
      <c r="AG81" s="35">
        <v>1</v>
      </c>
      <c r="AH81" s="35"/>
      <c r="AI81" s="35">
        <v>1</v>
      </c>
      <c r="AJ81" s="35"/>
      <c r="AK81" s="35">
        <v>1</v>
      </c>
      <c r="AL81" s="35"/>
      <c r="AM81" s="35">
        <v>1</v>
      </c>
      <c r="AN81" s="35"/>
      <c r="AO81" s="35">
        <v>1</v>
      </c>
      <c r="AP81" s="35"/>
      <c r="AQ81" s="35">
        <v>1</v>
      </c>
      <c r="AR81" s="35"/>
      <c r="AS81" s="35">
        <v>1</v>
      </c>
      <c r="AT81" s="35"/>
      <c r="AU81" s="35">
        <v>1</v>
      </c>
      <c r="AV81" s="35"/>
      <c r="AW81" s="35">
        <v>1</v>
      </c>
      <c r="AX81" s="35"/>
      <c r="AY81" s="35">
        <v>1</v>
      </c>
      <c r="AZ81" s="35"/>
      <c r="BA81" s="35">
        <v>1</v>
      </c>
      <c r="BB81" s="35"/>
      <c r="BC81" s="35">
        <v>1</v>
      </c>
      <c r="BD81" s="35"/>
      <c r="BE81" s="35">
        <v>1</v>
      </c>
      <c r="BF81" s="35"/>
      <c r="BG81" s="9">
        <f t="shared" si="8"/>
        <v>21</v>
      </c>
    </row>
    <row r="82" spans="1:59" x14ac:dyDescent="0.2">
      <c r="A82" s="3" t="str">
        <f>ACCIONES!$M$10</f>
        <v>Dia especial de botiga</v>
      </c>
      <c r="B82" s="4"/>
      <c r="C82" s="4"/>
      <c r="D82" s="4"/>
      <c r="F82" s="5"/>
      <c r="G82" s="5"/>
      <c r="H82" s="5"/>
      <c r="I82" s="5"/>
      <c r="J82" s="35"/>
      <c r="K82" s="5">
        <v>1</v>
      </c>
      <c r="L82" s="5"/>
      <c r="M82" s="5"/>
      <c r="N82" s="35"/>
      <c r="O82" s="5"/>
      <c r="P82" s="5"/>
      <c r="Q82" s="5"/>
      <c r="R82" s="35"/>
      <c r="S82" s="5"/>
      <c r="T82" s="5"/>
      <c r="U82" s="5"/>
      <c r="V82" s="35"/>
      <c r="W82" s="5"/>
      <c r="X82" s="5"/>
      <c r="Y82" s="5"/>
      <c r="Z82" s="5"/>
      <c r="AA82" s="35"/>
      <c r="AB82" s="5"/>
      <c r="AC82" s="5"/>
      <c r="AD82" s="5"/>
      <c r="AE82" s="5"/>
      <c r="AG82" s="5"/>
      <c r="AH82" s="5"/>
      <c r="AI82" s="5"/>
      <c r="AJ82" s="5"/>
      <c r="AK82" s="35"/>
      <c r="AL82" s="5"/>
      <c r="AM82" s="5"/>
      <c r="AN82" s="5"/>
      <c r="AO82" s="49"/>
      <c r="AP82" s="5"/>
      <c r="AQ82" s="5"/>
      <c r="AR82" s="5"/>
      <c r="AS82" s="35"/>
      <c r="AT82" s="5"/>
      <c r="AU82" s="5"/>
      <c r="AV82" s="5"/>
      <c r="AW82" s="5"/>
      <c r="AX82" s="35"/>
      <c r="AY82" s="5"/>
      <c r="AZ82" s="5"/>
      <c r="BA82" s="5"/>
      <c r="BB82" s="35"/>
      <c r="BC82" s="5"/>
      <c r="BD82" s="5"/>
      <c r="BE82" s="5"/>
      <c r="BF82" s="5"/>
      <c r="BG82" s="9">
        <f t="shared" si="8"/>
        <v>1</v>
      </c>
    </row>
    <row r="83" spans="1:59" x14ac:dyDescent="0.2">
      <c r="A83" s="3" t="str">
        <f>ACCIONES!$M$11</f>
        <v>Sorteig a botiga de Preu/Article</v>
      </c>
      <c r="B83" s="4"/>
      <c r="C83" s="4"/>
      <c r="D83" s="4"/>
      <c r="F83" s="5"/>
      <c r="G83" s="5"/>
      <c r="H83" s="5"/>
      <c r="I83" s="5"/>
      <c r="J83" s="35"/>
      <c r="K83" s="5">
        <v>1</v>
      </c>
      <c r="L83" s="5">
        <v>1</v>
      </c>
      <c r="M83" s="5">
        <v>1</v>
      </c>
      <c r="N83" s="35">
        <v>1</v>
      </c>
      <c r="O83" s="5"/>
      <c r="P83" s="5"/>
      <c r="Q83" s="5"/>
      <c r="R83" s="35"/>
      <c r="S83" s="5"/>
      <c r="T83" s="5"/>
      <c r="U83" s="5"/>
      <c r="V83" s="35"/>
      <c r="W83" s="5"/>
      <c r="X83" s="5"/>
      <c r="Y83" s="5"/>
      <c r="Z83" s="5"/>
      <c r="AA83" s="35"/>
      <c r="AB83" s="5"/>
      <c r="AC83" s="5"/>
      <c r="AD83" s="5"/>
      <c r="AE83" s="5"/>
      <c r="AG83" s="5"/>
      <c r="AH83" s="5"/>
      <c r="AI83" s="5"/>
      <c r="AJ83" s="5"/>
      <c r="AK83" s="35"/>
      <c r="AL83" s="5"/>
      <c r="AM83" s="5"/>
      <c r="AN83" s="5"/>
      <c r="AO83" s="49"/>
      <c r="AP83" s="5"/>
      <c r="AQ83" s="5"/>
      <c r="AR83" s="5"/>
      <c r="AS83" s="35"/>
      <c r="AT83" s="5"/>
      <c r="AU83" s="5"/>
      <c r="AV83" s="5"/>
      <c r="AW83" s="5"/>
      <c r="AX83" s="35"/>
      <c r="AY83" s="5"/>
      <c r="AZ83" s="5"/>
      <c r="BA83" s="5"/>
      <c r="BB83" s="35"/>
      <c r="BC83" s="5"/>
      <c r="BD83" s="5"/>
      <c r="BE83" s="5"/>
      <c r="BF83" s="5"/>
      <c r="BG83" s="9">
        <f t="shared" si="8"/>
        <v>4</v>
      </c>
    </row>
    <row r="84" spans="1:59" x14ac:dyDescent="0.2">
      <c r="A84" s="3" t="str">
        <f>ACCIONES!$M$12</f>
        <v>Obsequi de roba fins a fi d'existències</v>
      </c>
      <c r="B84" s="4"/>
      <c r="C84" s="4"/>
      <c r="D84" s="4"/>
      <c r="F84" s="5"/>
      <c r="G84" s="5"/>
      <c r="H84" s="5"/>
      <c r="I84" s="5"/>
      <c r="J84" s="35"/>
      <c r="K84" s="5">
        <v>1</v>
      </c>
      <c r="L84" s="5">
        <v>1</v>
      </c>
      <c r="M84" s="5">
        <v>1</v>
      </c>
      <c r="N84" s="35">
        <v>1</v>
      </c>
      <c r="O84" s="5"/>
      <c r="P84" s="5"/>
      <c r="Q84" s="5"/>
      <c r="R84" s="35"/>
      <c r="S84" s="5"/>
      <c r="T84" s="5"/>
      <c r="U84" s="5"/>
      <c r="V84" s="35"/>
      <c r="W84" s="5"/>
      <c r="X84" s="5"/>
      <c r="Y84" s="5"/>
      <c r="Z84" s="5"/>
      <c r="AA84" s="35"/>
      <c r="AB84" s="5"/>
      <c r="AC84" s="5"/>
      <c r="AD84" s="5"/>
      <c r="AE84" s="5"/>
      <c r="AG84" s="5"/>
      <c r="AH84" s="5"/>
      <c r="AI84" s="5"/>
      <c r="AJ84" s="5"/>
      <c r="AK84" s="35"/>
      <c r="AL84" s="5"/>
      <c r="AM84" s="5"/>
      <c r="AN84" s="5"/>
      <c r="AO84" s="49"/>
      <c r="AP84" s="5"/>
      <c r="AQ84" s="5"/>
      <c r="AR84" s="5"/>
      <c r="AS84" s="35"/>
      <c r="AT84" s="5"/>
      <c r="AU84" s="5"/>
      <c r="AV84" s="5"/>
      <c r="AW84" s="5"/>
      <c r="AX84" s="35"/>
      <c r="AY84" s="5"/>
      <c r="AZ84" s="5"/>
      <c r="BA84" s="5"/>
      <c r="BB84" s="35"/>
      <c r="BC84" s="5"/>
      <c r="BD84" s="5"/>
      <c r="BE84" s="5"/>
      <c r="BF84" s="5"/>
      <c r="BG84" s="9">
        <f t="shared" ref="BG84" si="9">COUNTIF(F84:BF84, 1)</f>
        <v>4</v>
      </c>
    </row>
  </sheetData>
  <sheetProtection sheet="1" objects="1" scenarios="1"/>
  <mergeCells count="76">
    <mergeCell ref="A1:D1"/>
    <mergeCell ref="AT4:AX5"/>
    <mergeCell ref="B3:C3"/>
    <mergeCell ref="B4:C4"/>
    <mergeCell ref="F4:J5"/>
    <mergeCell ref="K4:N5"/>
    <mergeCell ref="O4:R5"/>
    <mergeCell ref="S4:V5"/>
    <mergeCell ref="AY21:BB22"/>
    <mergeCell ref="AY4:BB5"/>
    <mergeCell ref="BC4:BF5"/>
    <mergeCell ref="A6:D6"/>
    <mergeCell ref="B20:C20"/>
    <mergeCell ref="B21:C21"/>
    <mergeCell ref="F21:J22"/>
    <mergeCell ref="K21:N22"/>
    <mergeCell ref="O21:R22"/>
    <mergeCell ref="S21:V22"/>
    <mergeCell ref="W21:AA22"/>
    <mergeCell ref="W4:AA5"/>
    <mergeCell ref="AB4:AE5"/>
    <mergeCell ref="AG4:AK5"/>
    <mergeCell ref="AL4:AO5"/>
    <mergeCell ref="AP4:AS5"/>
    <mergeCell ref="BC38:BF39"/>
    <mergeCell ref="BC21:BF22"/>
    <mergeCell ref="A23:D23"/>
    <mergeCell ref="B37:C37"/>
    <mergeCell ref="B38:C38"/>
    <mergeCell ref="F38:J39"/>
    <mergeCell ref="K38:N39"/>
    <mergeCell ref="O38:R39"/>
    <mergeCell ref="S38:V39"/>
    <mergeCell ref="W38:AA39"/>
    <mergeCell ref="AB38:AE39"/>
    <mergeCell ref="AB21:AE22"/>
    <mergeCell ref="AG21:AK22"/>
    <mergeCell ref="AL21:AO22"/>
    <mergeCell ref="AP21:AS22"/>
    <mergeCell ref="AT21:AX22"/>
    <mergeCell ref="AG38:AK39"/>
    <mergeCell ref="AL38:AO39"/>
    <mergeCell ref="AP38:AS39"/>
    <mergeCell ref="AT38:AX39"/>
    <mergeCell ref="AY38:BB39"/>
    <mergeCell ref="A40:D40"/>
    <mergeCell ref="B54:C54"/>
    <mergeCell ref="B55:C55"/>
    <mergeCell ref="F55:J56"/>
    <mergeCell ref="K55:N56"/>
    <mergeCell ref="AT55:AX56"/>
    <mergeCell ref="AY55:BB56"/>
    <mergeCell ref="BC55:BF56"/>
    <mergeCell ref="A57:D57"/>
    <mergeCell ref="B71:C71"/>
    <mergeCell ref="S55:V56"/>
    <mergeCell ref="W55:AA56"/>
    <mergeCell ref="AB55:AE56"/>
    <mergeCell ref="AG55:AK56"/>
    <mergeCell ref="AL55:AO56"/>
    <mergeCell ref="AP55:AS56"/>
    <mergeCell ref="O55:R56"/>
    <mergeCell ref="AY72:BB73"/>
    <mergeCell ref="BC72:BF73"/>
    <mergeCell ref="A74:D74"/>
    <mergeCell ref="W72:AA73"/>
    <mergeCell ref="AB72:AE73"/>
    <mergeCell ref="AG72:AK73"/>
    <mergeCell ref="AL72:AO73"/>
    <mergeCell ref="AP72:AS73"/>
    <mergeCell ref="AT72:AX73"/>
    <mergeCell ref="B72:C72"/>
    <mergeCell ref="F72:J73"/>
    <mergeCell ref="K72:N73"/>
    <mergeCell ref="O72:R73"/>
    <mergeCell ref="S72:V73"/>
  </mergeCells>
  <conditionalFormatting sqref="F4:BF73 F74:AN80 F81:AP81">
    <cfRule type="cellIs" dxfId="11" priority="2" operator="equal">
      <formula>1</formula>
    </cfRule>
  </conditionalFormatting>
  <conditionalFormatting sqref="AP74:BF84 F82:AN84">
    <cfRule type="cellIs" dxfId="10" priority="1" operator="equal">
      <formula>1</formula>
    </cfRule>
  </conditionalFormatting>
  <pageMargins left="0.7" right="0.7" top="0.75" bottom="0.75" header="0.3" footer="0.3"/>
  <pageSetup paperSize="9" orientation="landscape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4D59D-2A87-DA46-8C55-4433851DAA4E}">
  <sheetPr codeName="Hoja7">
    <tabColor theme="7" tint="0.39997558519241921"/>
  </sheetPr>
  <dimension ref="A1:BG60"/>
  <sheetViews>
    <sheetView tabSelected="1" zoomScale="120" zoomScaleNormal="120" workbookViewId="0">
      <selection sqref="A1:D1"/>
    </sheetView>
  </sheetViews>
  <sheetFormatPr baseColWidth="10" defaultColWidth="10.83203125" defaultRowHeight="16" outlineLevelCol="1" x14ac:dyDescent="0.2"/>
  <cols>
    <col min="1" max="1" width="8.83203125" style="1" customWidth="1"/>
    <col min="2" max="3" width="6.83203125" style="1" customWidth="1"/>
    <col min="4" max="4" width="30.83203125" style="1" customWidth="1"/>
    <col min="5" max="5" width="3.33203125" style="17" customWidth="1" outlineLevel="1"/>
    <col min="6" max="31" width="5.33203125" style="1" customWidth="1" outlineLevel="1"/>
    <col min="32" max="32" width="3.33203125" style="1" customWidth="1"/>
    <col min="33" max="58" width="5.33203125" style="1" customWidth="1" outlineLevel="1"/>
    <col min="59" max="59" width="3.33203125" style="17" customWidth="1" outlineLevel="1"/>
    <col min="60" max="16384" width="10.83203125" style="1"/>
  </cols>
  <sheetData>
    <row r="1" spans="1:59" ht="21" x14ac:dyDescent="0.2">
      <c r="A1" s="97" t="str" cm="1">
        <f t="array" ref="A1">_xlfn.IFS($B$3="ZONA_3", "Calendari d'ACCIONS", $B$3="ZONA_4", "Calendari d'ACCIONS", $B$3="ZONA_5", IF(B4="VINAROZ", "Calendario de ACCIONES", "Calendari d'ACCIONS"), $B$3="ZONA_NORTE", "Calendario de ACCIONES")</f>
        <v>Calendario de ACCIONES</v>
      </c>
      <c r="B1" s="97"/>
      <c r="C1" s="97"/>
      <c r="D1" s="97"/>
      <c r="F1" s="93" t="s">
        <v>115</v>
      </c>
      <c r="G1" s="93"/>
      <c r="H1" s="93"/>
      <c r="I1" s="93"/>
      <c r="AG1" s="93" t="str" cm="1">
        <f t="array" ref="AG1">_xlfn.IFS($B$3="ZONA_3", "2n Semestre", $B$3="ZONA_4", "2n Semestre", $B$3="ZONA_5", IF(B4="VINAROZ", "2º Semestre", "2n Semestre"), $B$3="ZONA_NORTE", "2º Semestre")</f>
        <v>2º Semestre</v>
      </c>
      <c r="AH1" s="93"/>
      <c r="AI1" s="93"/>
      <c r="AJ1" s="93"/>
      <c r="AK1" s="93"/>
    </row>
    <row r="2" spans="1:59" ht="8" customHeight="1" x14ac:dyDescent="0.2"/>
    <row r="3" spans="1:59" x14ac:dyDescent="0.2">
      <c r="A3" s="1" t="s">
        <v>84</v>
      </c>
      <c r="B3" s="99" t="s">
        <v>3</v>
      </c>
      <c r="C3" s="99"/>
      <c r="D3" s="54"/>
    </row>
    <row r="4" spans="1:59" x14ac:dyDescent="0.2">
      <c r="A4" s="1" t="str" cm="1">
        <f t="array" ref="A4">_xlfn.IFS($B$3="ZONA_3", "Botiga:", $B$3="ZONA_4", "Botiga:", $B$3="ZONA_5", IF($B$4="VINAROZ", "Tienda:", "Botiga:"), $B$3="ZONA_NORTE", "Tienda:")</f>
        <v>Tienda:</v>
      </c>
      <c r="B4" s="100" t="s">
        <v>12</v>
      </c>
      <c r="C4" s="100" t="s">
        <v>12</v>
      </c>
      <c r="D4" s="54" t="str">
        <f ca="1">IF(COUNTIF(INDIRECT(B3),'Acciones Tienda'!B4)&gt;0,"","")</f>
        <v/>
      </c>
      <c r="E4" s="69"/>
      <c r="F4" s="93" t="str" cm="1">
        <f t="array" ref="F4">_xlfn.IFS($B$3="ZONA_3", "GENER", $B$3="ZONA_4", "GENER", $B$3="ZONA_5", IF($B$4="VINAROZ", "ENERO", "GENER"), $B$3="ZONA_NORTE", "ENERO")</f>
        <v>ENERO</v>
      </c>
      <c r="G4" s="93"/>
      <c r="H4" s="93"/>
      <c r="I4" s="93"/>
      <c r="J4" s="94"/>
      <c r="K4" s="92" t="str" cm="1">
        <f t="array" ref="K4">_xlfn.IFS($B$3="ZONA_3", "FEBRER", $B$3="ZONA_4", "FEBRER", $B$3="ZONA_5", IF($B$4="VINAROZ", "FEBRERO", "FEBRER"), $B$3="ZONA_NORTE", "FEBRERO")</f>
        <v>FEBRERO</v>
      </c>
      <c r="L4" s="93"/>
      <c r="M4" s="93"/>
      <c r="N4" s="94"/>
      <c r="O4" s="92" t="str" cm="1">
        <f t="array" ref="O4">_xlfn.IFS($B$3="ZONA_3", "MARÇ", $B$3="ZONA_4", "MARÇ", $B$3="ZONA_5", IF($B$4="VINAROZ", "MARZO", "MARÇ"), $B$3="ZONA_NORTE", "MARZO")</f>
        <v>MARZO</v>
      </c>
      <c r="P4" s="93"/>
      <c r="Q4" s="93"/>
      <c r="R4" s="94"/>
      <c r="S4" s="92" t="str" cm="1">
        <f t="array" ref="S4">_xlfn.IFS($B$3="ZONA_3", "ABRIL", $B$3="ZONA_4", "ABRIL", $B$3="ZONA_5", IF($B$4="VINAROZ", "ABRIL", "ABRIL"), $B$3="ZONA_NORTE", "ABRIL")</f>
        <v>ABRIL</v>
      </c>
      <c r="T4" s="93"/>
      <c r="U4" s="93"/>
      <c r="V4" s="94"/>
      <c r="W4" s="92" t="str" cm="1">
        <f t="array" ref="W4">_xlfn.IFS($B$3="ZONA_3", "MAIG", $B$3="ZONA_4", "MAIG", $B$3="ZONA_5", IF($B$4="VINAROZ", "MAYO", "MAIG"), $B$3="ZONA_NORTE", "MAYO")</f>
        <v>MAYO</v>
      </c>
      <c r="X4" s="93"/>
      <c r="Y4" s="93"/>
      <c r="Z4" s="93"/>
      <c r="AA4" s="94"/>
      <c r="AB4" s="92" t="str" cm="1">
        <f t="array" ref="AB4">_xlfn.IFS($B$3="ZONA_3", "JUNY", $B$3="ZONA_4", "JUNY", $B$3="ZONA_5", IF($B$4="VINAROZ", "JUNIO", "JUNY"), $B$3="ZONA_NORTE", "JUNIO")</f>
        <v>JUNIO</v>
      </c>
      <c r="AC4" s="93"/>
      <c r="AD4" s="93"/>
      <c r="AE4" s="93"/>
      <c r="AG4" s="93" t="str" cm="1">
        <f t="array" ref="AG4">_xlfn.IFS($B$3="ZONA_3", "JULIOL", $B$3="ZONA_4", "JULIOL", $B$3="ZONA_5", IF($B$4="VINAROZ", "JULIO", "JULIOL"), $B$3="ZONA_NORTE", "JULIO")</f>
        <v>JULIO</v>
      </c>
      <c r="AH4" s="93"/>
      <c r="AI4" s="93"/>
      <c r="AJ4" s="93"/>
      <c r="AK4" s="94"/>
      <c r="AL4" s="92" t="str" cm="1">
        <f t="array" ref="AL4">_xlfn.IFS($B$3="ZONA_3", "AGOST", $B$3="ZONA_4", "AGOST", $B$3="ZONA_5", IF($B$4="VINAROZ", "AGOSTO", "AGOST"), $B$3="ZONA_NORTE", "AGOSTO")</f>
        <v>AGOSTO</v>
      </c>
      <c r="AM4" s="93"/>
      <c r="AN4" s="93"/>
      <c r="AO4" s="93"/>
      <c r="AP4" s="92" t="str" cm="1">
        <f t="array" ref="AP4">_xlfn.IFS($B$3="ZONA_3", "SETEMBRE", $B$3="ZONA_4", "SETEMBRE", $B$3="ZONA_5", IF($B$4="VINAROZ", "SEPTIEMBRE", "SETEMBRE"), $B$3="ZONA_NORTE", "SEPTIEMBRE")</f>
        <v>SEPTIEMBRE</v>
      </c>
      <c r="AQ4" s="93"/>
      <c r="AR4" s="93"/>
      <c r="AS4" s="94"/>
      <c r="AT4" s="92" t="str" cm="1">
        <f t="array" ref="AT4">_xlfn.IFS($B$3="ZONA_3", "OCTUBRE", $B$3="ZONA_4", "OCTUBRE", $B$3="ZONA_5", IF($B$4="VINAROZ", "OCTUBRE", "OCTUBRE"), $B$3="ZONA_NORTE", "OCTUBRE")</f>
        <v>OCTUBRE</v>
      </c>
      <c r="AU4" s="93"/>
      <c r="AV4" s="93"/>
      <c r="AW4" s="93"/>
      <c r="AX4" s="94"/>
      <c r="AY4" s="92" t="str" cm="1">
        <f t="array" ref="AY4">_xlfn.IFS($B$3="ZONA_3", "NOVEMBRE", $B$3="ZONA_4", "NOVEMBRE", $B$3="ZONA_5", IF($B$4="VINAROZ", "NOVIEMBRE", "NOVEMBRE"), $B$3="ZONA_NORTE", "NOVIEMBRE")</f>
        <v>NOVIEMBRE</v>
      </c>
      <c r="AZ4" s="93"/>
      <c r="BA4" s="93"/>
      <c r="BB4" s="94"/>
      <c r="BC4" s="92" t="str" cm="1">
        <f t="array" ref="BC4">_xlfn.IFS($B$3="ZONA_3", "DESEMBRE", $B$3="ZONA_4", "DESEMBRE", $B$3="ZONA_5", IF($B$4="VINAROZ", "DICIEMBRE", "DESEMBRE"), $B$3="ZONA_NORTE", "DICIEMBRE")</f>
        <v>DICIEMBRE</v>
      </c>
      <c r="BD4" s="93"/>
      <c r="BE4" s="93"/>
      <c r="BF4" s="93"/>
    </row>
    <row r="5" spans="1:59" ht="8" customHeight="1" x14ac:dyDescent="0.2">
      <c r="F5" s="93"/>
      <c r="G5" s="93"/>
      <c r="H5" s="93"/>
      <c r="I5" s="93"/>
      <c r="J5" s="94"/>
      <c r="K5" s="92"/>
      <c r="L5" s="93"/>
      <c r="M5" s="93"/>
      <c r="N5" s="94"/>
      <c r="O5" s="92"/>
      <c r="P5" s="93"/>
      <c r="Q5" s="93"/>
      <c r="R5" s="94"/>
      <c r="S5" s="92"/>
      <c r="T5" s="93"/>
      <c r="U5" s="93"/>
      <c r="V5" s="94"/>
      <c r="W5" s="92"/>
      <c r="X5" s="93"/>
      <c r="Y5" s="93"/>
      <c r="Z5" s="93"/>
      <c r="AA5" s="94"/>
      <c r="AB5" s="92"/>
      <c r="AC5" s="93"/>
      <c r="AD5" s="93"/>
      <c r="AE5" s="93"/>
      <c r="AG5" s="93"/>
      <c r="AH5" s="93"/>
      <c r="AI5" s="93"/>
      <c r="AJ5" s="93"/>
      <c r="AK5" s="94"/>
      <c r="AL5" s="92"/>
      <c r="AM5" s="93"/>
      <c r="AN5" s="93"/>
      <c r="AO5" s="93"/>
      <c r="AP5" s="92"/>
      <c r="AQ5" s="93"/>
      <c r="AR5" s="93"/>
      <c r="AS5" s="94"/>
      <c r="AT5" s="92"/>
      <c r="AU5" s="93"/>
      <c r="AV5" s="93"/>
      <c r="AW5" s="93"/>
      <c r="AX5" s="94"/>
      <c r="AY5" s="92"/>
      <c r="AZ5" s="93"/>
      <c r="BA5" s="93"/>
      <c r="BB5" s="94"/>
      <c r="BC5" s="92"/>
      <c r="BD5" s="93"/>
      <c r="BE5" s="93"/>
      <c r="BF5" s="93"/>
    </row>
    <row r="6" spans="1:59" x14ac:dyDescent="0.2">
      <c r="A6" s="91" t="str" cm="1">
        <f t="array" ref="A6">_xlfn.IFS($B$3="ZONA_3", "ACCIONS EN TAULELL", $B$3="ZONA_4", "ACCIONS EN TAULELL", $B$3="ZONA_5", IF($B$4="VINAROZ", "ACCIONES EN MOSTRADOR", "ACCIONS EN TAULELL"), $B$3="ZONA_NORTE", "ACCIONES EN MOSTRADOR")</f>
        <v>ACCIONES EN MOSTRADOR</v>
      </c>
      <c r="B6" s="91"/>
      <c r="C6" s="91"/>
      <c r="D6" s="91"/>
      <c r="F6" s="27" t="s">
        <v>98</v>
      </c>
      <c r="G6" s="28" t="s">
        <v>99</v>
      </c>
      <c r="H6" s="27" t="s">
        <v>100</v>
      </c>
      <c r="I6" s="28" t="s">
        <v>101</v>
      </c>
      <c r="J6" s="22" t="s">
        <v>102</v>
      </c>
      <c r="K6" s="28" t="s">
        <v>98</v>
      </c>
      <c r="L6" s="27" t="s">
        <v>99</v>
      </c>
      <c r="M6" s="28" t="s">
        <v>100</v>
      </c>
      <c r="N6" s="22" t="s">
        <v>101</v>
      </c>
      <c r="O6" s="28" t="s">
        <v>98</v>
      </c>
      <c r="P6" s="27" t="s">
        <v>99</v>
      </c>
      <c r="Q6" s="28" t="s">
        <v>100</v>
      </c>
      <c r="R6" s="22" t="s">
        <v>101</v>
      </c>
      <c r="S6" s="28" t="s">
        <v>98</v>
      </c>
      <c r="T6" s="27" t="s">
        <v>99</v>
      </c>
      <c r="U6" s="28" t="s">
        <v>100</v>
      </c>
      <c r="V6" s="22" t="s">
        <v>101</v>
      </c>
      <c r="W6" s="28" t="s">
        <v>98</v>
      </c>
      <c r="X6" s="27" t="s">
        <v>99</v>
      </c>
      <c r="Y6" s="28" t="s">
        <v>100</v>
      </c>
      <c r="Z6" s="27" t="s">
        <v>101</v>
      </c>
      <c r="AA6" s="50" t="s">
        <v>102</v>
      </c>
      <c r="AB6" s="27" t="s">
        <v>98</v>
      </c>
      <c r="AC6" s="28" t="s">
        <v>99</v>
      </c>
      <c r="AD6" s="27" t="s">
        <v>100</v>
      </c>
      <c r="AE6" s="28" t="s">
        <v>101</v>
      </c>
      <c r="AF6" s="17"/>
      <c r="AG6" s="27" t="s">
        <v>98</v>
      </c>
      <c r="AH6" s="28" t="s">
        <v>99</v>
      </c>
      <c r="AI6" s="27" t="s">
        <v>100</v>
      </c>
      <c r="AJ6" s="28" t="s">
        <v>101</v>
      </c>
      <c r="AK6" s="22" t="s">
        <v>102</v>
      </c>
      <c r="AL6" s="42" t="s">
        <v>98</v>
      </c>
      <c r="AM6" s="27" t="s">
        <v>99</v>
      </c>
      <c r="AN6" s="42" t="s">
        <v>100</v>
      </c>
      <c r="AO6" s="22" t="s">
        <v>101</v>
      </c>
      <c r="AP6" s="28" t="s">
        <v>98</v>
      </c>
      <c r="AQ6" s="27" t="s">
        <v>99</v>
      </c>
      <c r="AR6" s="28" t="s">
        <v>100</v>
      </c>
      <c r="AS6" s="22" t="s">
        <v>101</v>
      </c>
      <c r="AT6" s="28" t="s">
        <v>98</v>
      </c>
      <c r="AU6" s="27" t="s">
        <v>99</v>
      </c>
      <c r="AV6" s="28" t="s">
        <v>100</v>
      </c>
      <c r="AW6" s="27" t="s">
        <v>101</v>
      </c>
      <c r="AX6" s="50" t="s">
        <v>102</v>
      </c>
      <c r="AY6" s="27" t="s">
        <v>98</v>
      </c>
      <c r="AZ6" s="28" t="s">
        <v>99</v>
      </c>
      <c r="BA6" s="27" t="s">
        <v>100</v>
      </c>
      <c r="BB6" s="50" t="s">
        <v>102</v>
      </c>
      <c r="BC6" s="27" t="s">
        <v>98</v>
      </c>
      <c r="BD6" s="28" t="s">
        <v>99</v>
      </c>
      <c r="BE6" s="27" t="s">
        <v>100</v>
      </c>
      <c r="BF6" s="28" t="s">
        <v>101</v>
      </c>
    </row>
    <row r="7" spans="1:59" x14ac:dyDescent="0.2">
      <c r="A7" s="85" t="str" cm="1">
        <f t="array" ref="A7">_xlfn.IFS($B$3="ZONA_3",ACCIONES!M3, $B$3="ZONA_4",ACCIONES!M3, $B$3="ZONA_5", IF($B$4="VINAROZ",ACCIONES!L3,ACCIONES!M3), $B$3="ZONA_NORTE",ACCIONES!L3)</f>
        <v>Regalo de Fuet a los 20 primeras compas de 20€</v>
      </c>
      <c r="B7" s="85"/>
      <c r="C7" s="85"/>
      <c r="D7" s="85"/>
      <c r="F7" s="37" cm="1">
        <f t="array" ref="F7">_xlfn.IFS($B$4="ARCARAZO", 'Zona Norte'!F7, $B$4="ELGOIBAR", 'Zona Norte'!F24, $B$4="IRUN", 'Zona Norte'!F41, $B$4="AGUSTINOS", 'Zona Norte'!F58, $B$4="NAVAS", 'Zona Norte'!F75, $B$4="TUDELA", 'Zona Norte'!F92, $B$4="TAUSA", 'Zona Norte'!F109, $B$4="PINEDA", 'Zona 3'!F7, $B$4="MATARÓ", 'Zona 3'!F24, $B$4="ARENYS", 'Zona 3'!F41, $B$4="FIGUERES", 'Zona 3'!F58, $B$4="BANYOLES", 'Zona 3'!F75, $B$4="PALAFRUGELL", 'Zona 3'!F92,  $B$4="SANT FELIU", 'Zona 3'!F109, $B$4="LLORET", 'Zona 3'!F126, $B$4="PREMIÀ", 'Zona 4'!F7, $B$4="BARCELONA", 'Zona 4'!F24, $B$4="BADALONA", 'Zona 4'!F41, $B$4="EL_VENDRELL", 'Zona 4'!F58, $B$4="VILANOVA", 'Zona 4'!F75, $B$4="TORTOSA", 'Zona 5'!F7, $B$4="VINAROZ", 'Zona 5'!F24, $B$4="AMPOSTA",'Zona 5'!F41, $B$4="MORA", 'Zona 5'!F58, $B$4="DELTEBRE", 'Zona 5'!F75)</f>
        <v>0</v>
      </c>
      <c r="G7" s="37" cm="1">
        <f t="array" ref="G7">_xlfn.IFS($B$4="ARCARAZO", 'Zona Norte'!G7, $B$4="ELGOIBAR", 'Zona Norte'!G24, $B$4="IRUN", 'Zona Norte'!G41, $B$4="AGUSTINOS", 'Zona Norte'!G58, $B$4="NAVAS", 'Zona Norte'!G75, $B$4="TUDELA", 'Zona Norte'!G92, $B$4="TAUSA", 'Zona Norte'!G109, $B$4="PINEDA", 'Zona 3'!G7, $B$4="MATARÓ", 'Zona 3'!G24, $B$4="ARENYS", 'Zona 3'!G41, $B$4="FIGUERES", 'Zona 3'!G58, $B$4="BANYOLES", 'Zona 3'!G75, $B$4="PALAFRUGELL", 'Zona 3'!G92,  $B$4="SANT FELIU", 'Zona 3'!G109, $B$4="LLORET", 'Zona 3'!G126, $B$4="PREMIÀ", 'Zona 4'!G7, $B$4="BARCELONA", 'Zona 4'!G24, $B$4="BADALONA", 'Zona 4'!G41, $B$4="EL_VENDRELL", 'Zona 4'!G58, $B$4="VILANOVA", 'Zona 4'!G75, $B$4="TORTOSA", 'Zona 5'!G7, $B$4="VINAROZ", 'Zona 5'!G24, $B$4="AMPOSTA",'Zona 5'!G41, $B$4="MORA", 'Zona 5'!G58, $B$4="DELTEBRE", 'Zona 5'!G75)</f>
        <v>0</v>
      </c>
      <c r="H7" s="37" cm="1">
        <f t="array" ref="H7">_xlfn.IFS($B$4="ARCARAZO", 'Zona Norte'!H7, $B$4="ELGOIBAR", 'Zona Norte'!H24, $B$4="IRUN", 'Zona Norte'!H41, $B$4="AGUSTINOS", 'Zona Norte'!H58, $B$4="NAVAS", 'Zona Norte'!H75, $B$4="TUDELA", 'Zona Norte'!H92, $B$4="TAUSA", 'Zona Norte'!H109, $B$4="PINEDA", 'Zona 3'!H7, $B$4="MATARÓ", 'Zona 3'!H24, $B$4="ARENYS", 'Zona 3'!H41, $B$4="FIGUERES", 'Zona 3'!H58, $B$4="BANYOLES", 'Zona 3'!H75, $B$4="PALAFRUGELL", 'Zona 3'!H92,  $B$4="SANT FELIU", 'Zona 3'!H109, $B$4="LLORET", 'Zona 3'!H126, $B$4="PREMIÀ", 'Zona 4'!H7, $B$4="BARCELONA", 'Zona 4'!H24, $B$4="BADALONA", 'Zona 4'!H41, $B$4="EL_VENDRELL", 'Zona 4'!H58, $B$4="VILANOVA", 'Zona 4'!H75, $B$4="TORTOSA", 'Zona 5'!H7, $B$4="VINAROZ", 'Zona 5'!H24, $B$4="AMPOSTA",'Zona 5'!H41, $B$4="MORA", 'Zona 5'!H58, $B$4="DELTEBRE", 'Zona 5'!H75)</f>
        <v>0</v>
      </c>
      <c r="I7" s="37" cm="1">
        <f t="array" ref="I7">_xlfn.IFS($B$4="ARCARAZO", 'Zona Norte'!I7, $B$4="ELGOIBAR", 'Zona Norte'!I24, $B$4="IRUN", 'Zona Norte'!I41, $B$4="AGUSTINOS", 'Zona Norte'!I58, $B$4="NAVAS", 'Zona Norte'!I75, $B$4="TUDELA", 'Zona Norte'!I92, $B$4="TAUSA", 'Zona Norte'!I109, $B$4="PINEDA", 'Zona 3'!I7, $B$4="MATARÓ", 'Zona 3'!I24, $B$4="ARENYS", 'Zona 3'!I41, $B$4="FIGUERES", 'Zona 3'!I58, $B$4="BANYOLES", 'Zona 3'!I75, $B$4="PALAFRUGELL", 'Zona 3'!I92,  $B$4="SANT FELIU", 'Zona 3'!I109, $B$4="LLORET", 'Zona 3'!I126, $B$4="PREMIÀ", 'Zona 4'!I7, $B$4="BARCELONA", 'Zona 4'!I24, $B$4="BADALONA", 'Zona 4'!I41, $B$4="EL_VENDRELL", 'Zona 4'!I58, $B$4="VILANOVA", 'Zona 4'!I75, $B$4="TORTOSA", 'Zona 5'!I7, $B$4="VINAROZ", 'Zona 5'!I24, $B$4="AMPOSTA",'Zona 5'!I41, $B$4="MORA", 'Zona 5'!I58, $B$4="DELTEBRE", 'Zona 5'!I75)</f>
        <v>0</v>
      </c>
      <c r="J7" s="72" cm="1">
        <f t="array" ref="J7">_xlfn.IFS($B$4="ARCARAZO", 'Zona Norte'!J7, $B$4="ELGOIBAR", 'Zona Norte'!J24, $B$4="IRUN", 'Zona Norte'!J41, $B$4="AGUSTINOS", 'Zona Norte'!J58, $B$4="NAVAS", 'Zona Norte'!J75, $B$4="TUDELA", 'Zona Norte'!J92, $B$4="TAUSA", 'Zona Norte'!J109, $B$4="PINEDA", 'Zona 3'!J7, $B$4="MATARÓ", 'Zona 3'!J24, $B$4="ARENYS", 'Zona 3'!J41, $B$4="FIGUERES", 'Zona 3'!J58, $B$4="BANYOLES", 'Zona 3'!J75, $B$4="PALAFRUGELL", 'Zona 3'!J92,  $B$4="SANT FELIU", 'Zona 3'!J109, $B$4="LLORET", 'Zona 3'!J126, $B$4="PREMIÀ", 'Zona 4'!J7, $B$4="BARCELONA", 'Zona 4'!J24, $B$4="BADALONA", 'Zona 4'!J41, $B$4="EL_VENDRELL", 'Zona 4'!J58, $B$4="VILANOVA", 'Zona 4'!J75, $B$4="TORTOSA", 'Zona 5'!J7, $B$4="VINAROZ", 'Zona 5'!J24, $B$4="AMPOSTA",'Zona 5'!J41, $B$4="MORA", 'Zona 5'!J58, $B$4="DELTEBRE", 'Zona 5'!J75)</f>
        <v>0</v>
      </c>
      <c r="K7" s="37" cm="1">
        <f t="array" ref="K7">_xlfn.IFS($B$4="ARCARAZO", 'Zona Norte'!K7, $B$4="ELGOIBAR", 'Zona Norte'!K24, $B$4="IRUN", 'Zona Norte'!K41, $B$4="AGUSTINOS", 'Zona Norte'!K58, $B$4="NAVAS", 'Zona Norte'!K75, $B$4="TUDELA", 'Zona Norte'!K92, $B$4="TAUSA", 'Zona Norte'!K109, $B$4="PINEDA", 'Zona 3'!K7, $B$4="MATARÓ", 'Zona 3'!K24, $B$4="ARENYS", 'Zona 3'!K41, $B$4="FIGUERES", 'Zona 3'!K58, $B$4="BANYOLES", 'Zona 3'!K75, $B$4="PALAFRUGELL", 'Zona 3'!K92,  $B$4="SANT FELIU", 'Zona 3'!K109, $B$4="LLORET", 'Zona 3'!K126, $B$4="PREMIÀ", 'Zona 4'!K7, $B$4="BARCELONA", 'Zona 4'!K24, $B$4="BADALONA", 'Zona 4'!K41, $B$4="EL_VENDRELL", 'Zona 4'!K58, $B$4="VILANOVA", 'Zona 4'!K75, $B$4="TORTOSA", 'Zona 5'!K7, $B$4="VINAROZ", 'Zona 5'!K24, $B$4="AMPOSTA",'Zona 5'!K41, $B$4="MORA", 'Zona 5'!K58, $B$4="DELTEBRE", 'Zona 5'!K75)</f>
        <v>0</v>
      </c>
      <c r="L7" s="37" cm="1">
        <f t="array" ref="L7">_xlfn.IFS($B$4="ARCARAZO", 'Zona Norte'!L7, $B$4="ELGOIBAR", 'Zona Norte'!L24, $B$4="IRUN", 'Zona Norte'!L41, $B$4="AGUSTINOS", 'Zona Norte'!L58, $B$4="NAVAS", 'Zona Norte'!L75, $B$4="TUDELA", 'Zona Norte'!L92, $B$4="TAUSA", 'Zona Norte'!L109, $B$4="PINEDA", 'Zona 3'!L7, $B$4="MATARÓ", 'Zona 3'!L24, $B$4="ARENYS", 'Zona 3'!L41, $B$4="FIGUERES", 'Zona 3'!L58, $B$4="BANYOLES", 'Zona 3'!L75, $B$4="PALAFRUGELL", 'Zona 3'!L92,  $B$4="SANT FELIU", 'Zona 3'!L109, $B$4="LLORET", 'Zona 3'!L126, $B$4="PREMIÀ", 'Zona 4'!L7, $B$4="BARCELONA", 'Zona 4'!L24, $B$4="BADALONA", 'Zona 4'!L41, $B$4="EL_VENDRELL", 'Zona 4'!L58, $B$4="VILANOVA", 'Zona 4'!L75, $B$4="TORTOSA", 'Zona 5'!L7, $B$4="VINAROZ", 'Zona 5'!L24, $B$4="AMPOSTA",'Zona 5'!L41, $B$4="MORA", 'Zona 5'!L58, $B$4="DELTEBRE", 'Zona 5'!L75)</f>
        <v>0</v>
      </c>
      <c r="M7" s="37" cm="1">
        <f t="array" ref="M7">_xlfn.IFS($B$4="ARCARAZO", 'Zona Norte'!M7, $B$4="ELGOIBAR", 'Zona Norte'!M24, $B$4="IRUN", 'Zona Norte'!M41, $B$4="AGUSTINOS", 'Zona Norte'!M58, $B$4="NAVAS", 'Zona Norte'!M75, $B$4="TUDELA", 'Zona Norte'!M92, $B$4="TAUSA", 'Zona Norte'!M109, $B$4="PINEDA", 'Zona 3'!M7, $B$4="MATARÓ", 'Zona 3'!M24, $B$4="ARENYS", 'Zona 3'!M41, $B$4="FIGUERES", 'Zona 3'!M58, $B$4="BANYOLES", 'Zona 3'!M75, $B$4="PALAFRUGELL", 'Zona 3'!M92,  $B$4="SANT FELIU", 'Zona 3'!M109, $B$4="LLORET", 'Zona 3'!M126, $B$4="PREMIÀ", 'Zona 4'!M7, $B$4="BARCELONA", 'Zona 4'!M24, $B$4="BADALONA", 'Zona 4'!M41, $B$4="EL_VENDRELL", 'Zona 4'!M58, $B$4="VILANOVA", 'Zona 4'!M75, $B$4="TORTOSA", 'Zona 5'!M7, $B$4="VINAROZ", 'Zona 5'!M24, $B$4="AMPOSTA",'Zona 5'!M41, $B$4="MORA", 'Zona 5'!M58, $B$4="DELTEBRE", 'Zona 5'!M75)</f>
        <v>0</v>
      </c>
      <c r="N7" s="72" cm="1">
        <f t="array" ref="N7">_xlfn.IFS($B$4="ARCARAZO", 'Zona Norte'!N7, $B$4="ELGOIBAR", 'Zona Norte'!N24, $B$4="IRUN", 'Zona Norte'!N41, $B$4="AGUSTINOS", 'Zona Norte'!N58, $B$4="NAVAS", 'Zona Norte'!N75, $B$4="TUDELA", 'Zona Norte'!N92, $B$4="TAUSA", 'Zona Norte'!N109, $B$4="PINEDA", 'Zona 3'!N7, $B$4="MATARÓ", 'Zona 3'!N24, $B$4="ARENYS", 'Zona 3'!N41, $B$4="FIGUERES", 'Zona 3'!N58, $B$4="BANYOLES", 'Zona 3'!N75, $B$4="PALAFRUGELL", 'Zona 3'!N92,  $B$4="SANT FELIU", 'Zona 3'!N109, $B$4="LLORET", 'Zona 3'!N126, $B$4="PREMIÀ", 'Zona 4'!N7, $B$4="BARCELONA", 'Zona 4'!N24, $B$4="BADALONA", 'Zona 4'!N41, $B$4="EL_VENDRELL", 'Zona 4'!N58, $B$4="VILANOVA", 'Zona 4'!N75, $B$4="TORTOSA", 'Zona 5'!N7, $B$4="VINAROZ", 'Zona 5'!N24, $B$4="AMPOSTA",'Zona 5'!N41, $B$4="MORA", 'Zona 5'!N58, $B$4="DELTEBRE", 'Zona 5'!N75)</f>
        <v>0</v>
      </c>
      <c r="O7" s="37" cm="1">
        <f t="array" ref="O7">_xlfn.IFS($B$4="ARCARAZO", 'Zona Norte'!O7, $B$4="ELGOIBAR", 'Zona Norte'!O24, $B$4="IRUN", 'Zona Norte'!O41, $B$4="AGUSTINOS", 'Zona Norte'!O58, $B$4="NAVAS", 'Zona Norte'!O75, $B$4="TUDELA", 'Zona Norte'!O92, $B$4="TAUSA", 'Zona Norte'!O109, $B$4="PINEDA", 'Zona 3'!O7, $B$4="MATARÓ", 'Zona 3'!O24, $B$4="ARENYS", 'Zona 3'!O41, $B$4="FIGUERES", 'Zona 3'!O58, $B$4="BANYOLES", 'Zona 3'!O75, $B$4="PALAFRUGELL", 'Zona 3'!O92,  $B$4="SANT FELIU", 'Zona 3'!O109, $B$4="LLORET", 'Zona 3'!O126, $B$4="PREMIÀ", 'Zona 4'!O7, $B$4="BARCELONA", 'Zona 4'!O24, $B$4="BADALONA", 'Zona 4'!O41, $B$4="EL_VENDRELL", 'Zona 4'!O58, $B$4="VILANOVA", 'Zona 4'!O75, $B$4="TORTOSA", 'Zona 5'!O7, $B$4="VINAROZ", 'Zona 5'!O24, $B$4="AMPOSTA",'Zona 5'!O41, $B$4="MORA", 'Zona 5'!O58, $B$4="DELTEBRE", 'Zona 5'!O75)</f>
        <v>0</v>
      </c>
      <c r="P7" s="37" cm="1">
        <f t="array" ref="P7">_xlfn.IFS($B$4="ARCARAZO", 'Zona Norte'!P7, $B$4="ELGOIBAR", 'Zona Norte'!P24, $B$4="IRUN", 'Zona Norte'!P41, $B$4="AGUSTINOS", 'Zona Norte'!P58, $B$4="NAVAS", 'Zona Norte'!P75, $B$4="TUDELA", 'Zona Norte'!P92, $B$4="TAUSA", 'Zona Norte'!P109, $B$4="PINEDA", 'Zona 3'!P7, $B$4="MATARÓ", 'Zona 3'!P24, $B$4="ARENYS", 'Zona 3'!P41, $B$4="FIGUERES", 'Zona 3'!P58, $B$4="BANYOLES", 'Zona 3'!P75, $B$4="PALAFRUGELL", 'Zona 3'!P92,  $B$4="SANT FELIU", 'Zona 3'!P109, $B$4="LLORET", 'Zona 3'!P126, $B$4="PREMIÀ", 'Zona 4'!P7, $B$4="BARCELONA", 'Zona 4'!P24, $B$4="BADALONA", 'Zona 4'!P41, $B$4="EL_VENDRELL", 'Zona 4'!P58, $B$4="VILANOVA", 'Zona 4'!P75, $B$4="TORTOSA", 'Zona 5'!P7, $B$4="VINAROZ", 'Zona 5'!P24, $B$4="AMPOSTA",'Zona 5'!P41, $B$4="MORA", 'Zona 5'!P58, $B$4="DELTEBRE", 'Zona 5'!P75)</f>
        <v>1</v>
      </c>
      <c r="Q7" s="37" cm="1">
        <f t="array" ref="Q7">_xlfn.IFS($B$4="ARCARAZO", 'Zona Norte'!Q7, $B$4="ELGOIBAR", 'Zona Norte'!Q24, $B$4="IRUN", 'Zona Norte'!Q41, $B$4="AGUSTINOS", 'Zona Norte'!Q58, $B$4="NAVAS", 'Zona Norte'!Q75, $B$4="TUDELA", 'Zona Norte'!Q92, $B$4="TAUSA", 'Zona Norte'!Q109, $B$4="PINEDA", 'Zona 3'!Q7, $B$4="MATARÓ", 'Zona 3'!Q24, $B$4="ARENYS", 'Zona 3'!Q41, $B$4="FIGUERES", 'Zona 3'!Q58, $B$4="BANYOLES", 'Zona 3'!Q75, $B$4="PALAFRUGELL", 'Zona 3'!Q92,  $B$4="SANT FELIU", 'Zona 3'!Q109, $B$4="LLORET", 'Zona 3'!Q126, $B$4="PREMIÀ", 'Zona 4'!Q7, $B$4="BARCELONA", 'Zona 4'!Q24, $B$4="BADALONA", 'Zona 4'!Q41, $B$4="EL_VENDRELL", 'Zona 4'!Q58, $B$4="VILANOVA", 'Zona 4'!Q75, $B$4="TORTOSA", 'Zona 5'!Q7, $B$4="VINAROZ", 'Zona 5'!Q24, $B$4="AMPOSTA",'Zona 5'!Q41, $B$4="MORA", 'Zona 5'!Q58, $B$4="DELTEBRE", 'Zona 5'!Q75)</f>
        <v>1</v>
      </c>
      <c r="R7" s="72" cm="1">
        <f t="array" ref="R7">_xlfn.IFS($B$4="ARCARAZO", 'Zona Norte'!R7, $B$4="ELGOIBAR", 'Zona Norte'!R24, $B$4="IRUN", 'Zona Norte'!R41, $B$4="AGUSTINOS", 'Zona Norte'!R58, $B$4="NAVAS", 'Zona Norte'!R75, $B$4="TUDELA", 'Zona Norte'!R92, $B$4="TAUSA", 'Zona Norte'!R109, $B$4="PINEDA", 'Zona 3'!R7, $B$4="MATARÓ", 'Zona 3'!R24, $B$4="ARENYS", 'Zona 3'!R41, $B$4="FIGUERES", 'Zona 3'!R58, $B$4="BANYOLES", 'Zona 3'!R75, $B$4="PALAFRUGELL", 'Zona 3'!R92,  $B$4="SANT FELIU", 'Zona 3'!R109, $B$4="LLORET", 'Zona 3'!R126, $B$4="PREMIÀ", 'Zona 4'!R7, $B$4="BARCELONA", 'Zona 4'!R24, $B$4="BADALONA", 'Zona 4'!R41, $B$4="EL_VENDRELL", 'Zona 4'!R58, $B$4="VILANOVA", 'Zona 4'!R75, $B$4="TORTOSA", 'Zona 5'!R7, $B$4="VINAROZ", 'Zona 5'!R24, $B$4="AMPOSTA",'Zona 5'!R41, $B$4="MORA", 'Zona 5'!R58, $B$4="DELTEBRE", 'Zona 5'!R75)</f>
        <v>0</v>
      </c>
      <c r="S7" s="37" cm="1">
        <f t="array" ref="S7">_xlfn.IFS($B$4="ARCARAZO", 'Zona Norte'!S7, $B$4="ELGOIBAR", 'Zona Norte'!S24, $B$4="IRUN", 'Zona Norte'!S41, $B$4="AGUSTINOS", 'Zona Norte'!S58, $B$4="NAVAS", 'Zona Norte'!S75, $B$4="TUDELA", 'Zona Norte'!S92, $B$4="TAUSA", 'Zona Norte'!S109, $B$4="PINEDA", 'Zona 3'!S7, $B$4="MATARÓ", 'Zona 3'!S24, $B$4="ARENYS", 'Zona 3'!S41, $B$4="FIGUERES", 'Zona 3'!S58, $B$4="BANYOLES", 'Zona 3'!S75, $B$4="PALAFRUGELL", 'Zona 3'!S92,  $B$4="SANT FELIU", 'Zona 3'!S109, $B$4="LLORET", 'Zona 3'!S126, $B$4="PREMIÀ", 'Zona 4'!S7, $B$4="BARCELONA", 'Zona 4'!S24, $B$4="BADALONA", 'Zona 4'!S41, $B$4="EL_VENDRELL", 'Zona 4'!S58, $B$4="VILANOVA", 'Zona 4'!S75, $B$4="TORTOSA", 'Zona 5'!S7, $B$4="VINAROZ", 'Zona 5'!S24, $B$4="AMPOSTA",'Zona 5'!S41, $B$4="MORA", 'Zona 5'!S58, $B$4="DELTEBRE", 'Zona 5'!S75)</f>
        <v>0</v>
      </c>
      <c r="T7" s="37" cm="1">
        <f t="array" ref="T7">_xlfn.IFS($B$4="ARCARAZO", 'Zona Norte'!T7, $B$4="ELGOIBAR", 'Zona Norte'!T24, $B$4="IRUN", 'Zona Norte'!T41, $B$4="AGUSTINOS", 'Zona Norte'!T58, $B$4="NAVAS", 'Zona Norte'!T75, $B$4="TUDELA", 'Zona Norte'!T92, $B$4="TAUSA", 'Zona Norte'!T109, $B$4="PINEDA", 'Zona 3'!T7, $B$4="MATARÓ", 'Zona 3'!T24, $B$4="ARENYS", 'Zona 3'!T41, $B$4="FIGUERES", 'Zona 3'!T58, $B$4="BANYOLES", 'Zona 3'!T75, $B$4="PALAFRUGELL", 'Zona 3'!T92,  $B$4="SANT FELIU", 'Zona 3'!T109, $B$4="LLORET", 'Zona 3'!T126, $B$4="PREMIÀ", 'Zona 4'!T7, $B$4="BARCELONA", 'Zona 4'!T24, $B$4="BADALONA", 'Zona 4'!T41, $B$4="EL_VENDRELL", 'Zona 4'!T58, $B$4="VILANOVA", 'Zona 4'!T75, $B$4="TORTOSA", 'Zona 5'!T7, $B$4="VINAROZ", 'Zona 5'!T24, $B$4="AMPOSTA",'Zona 5'!T41, $B$4="MORA", 'Zona 5'!T58, $B$4="DELTEBRE", 'Zona 5'!T75)</f>
        <v>0</v>
      </c>
      <c r="U7" s="37" cm="1">
        <f t="array" ref="U7">_xlfn.IFS($B$4="ARCARAZO", 'Zona Norte'!U7, $B$4="ELGOIBAR", 'Zona Norte'!U24, $B$4="IRUN", 'Zona Norte'!U41, $B$4="AGUSTINOS", 'Zona Norte'!U58, $B$4="NAVAS", 'Zona Norte'!U75, $B$4="TUDELA", 'Zona Norte'!U92, $B$4="TAUSA", 'Zona Norte'!U109, $B$4="PINEDA", 'Zona 3'!U7, $B$4="MATARÓ", 'Zona 3'!U24, $B$4="ARENYS", 'Zona 3'!U41, $B$4="FIGUERES", 'Zona 3'!U58, $B$4="BANYOLES", 'Zona 3'!U75, $B$4="PALAFRUGELL", 'Zona 3'!U92,  $B$4="SANT FELIU", 'Zona 3'!U109, $B$4="LLORET", 'Zona 3'!U126, $B$4="PREMIÀ", 'Zona 4'!U7, $B$4="BARCELONA", 'Zona 4'!U24, $B$4="BADALONA", 'Zona 4'!U41, $B$4="EL_VENDRELL", 'Zona 4'!U58, $B$4="VILANOVA", 'Zona 4'!U75, $B$4="TORTOSA", 'Zona 5'!U7, $B$4="VINAROZ", 'Zona 5'!U24, $B$4="AMPOSTA",'Zona 5'!U41, $B$4="MORA", 'Zona 5'!U58, $B$4="DELTEBRE", 'Zona 5'!U75)</f>
        <v>0</v>
      </c>
      <c r="V7" s="72" cm="1">
        <f t="array" ref="V7">_xlfn.IFS($B$4="ARCARAZO", 'Zona Norte'!V7, $B$4="ELGOIBAR", 'Zona Norte'!V24, $B$4="IRUN", 'Zona Norte'!V41, $B$4="AGUSTINOS", 'Zona Norte'!V58, $B$4="NAVAS", 'Zona Norte'!V75, $B$4="TUDELA", 'Zona Norte'!V92, $B$4="TAUSA", 'Zona Norte'!V109, $B$4="PINEDA", 'Zona 3'!V7, $B$4="MATARÓ", 'Zona 3'!V24, $B$4="ARENYS", 'Zona 3'!V41, $B$4="FIGUERES", 'Zona 3'!V58, $B$4="BANYOLES", 'Zona 3'!V75, $B$4="PALAFRUGELL", 'Zona 3'!V92,  $B$4="SANT FELIU", 'Zona 3'!V109, $B$4="LLORET", 'Zona 3'!V126, $B$4="PREMIÀ", 'Zona 4'!V7, $B$4="BARCELONA", 'Zona 4'!V24, $B$4="BADALONA", 'Zona 4'!V41, $B$4="EL_VENDRELL", 'Zona 4'!V58, $B$4="VILANOVA", 'Zona 4'!V75, $B$4="TORTOSA", 'Zona 5'!V7, $B$4="VINAROZ", 'Zona 5'!V24, $B$4="AMPOSTA",'Zona 5'!V41, $B$4="MORA", 'Zona 5'!V58, $B$4="DELTEBRE", 'Zona 5'!V75)</f>
        <v>0</v>
      </c>
      <c r="W7" s="37" cm="1">
        <f t="array" ref="W7">_xlfn.IFS($B$4="ARCARAZO", 'Zona Norte'!W7, $B$4="ELGOIBAR", 'Zona Norte'!W24, $B$4="IRUN", 'Zona Norte'!W41, $B$4="AGUSTINOS", 'Zona Norte'!W58, $B$4="NAVAS", 'Zona Norte'!W75, $B$4="TUDELA", 'Zona Norte'!W92, $B$4="TAUSA", 'Zona Norte'!W109, $B$4="PINEDA", 'Zona 3'!W7, $B$4="MATARÓ", 'Zona 3'!W24, $B$4="ARENYS", 'Zona 3'!W41, $B$4="FIGUERES", 'Zona 3'!W58, $B$4="BANYOLES", 'Zona 3'!W75, $B$4="PALAFRUGELL", 'Zona 3'!W92,  $B$4="SANT FELIU", 'Zona 3'!W109, $B$4="LLORET", 'Zona 3'!W126, $B$4="PREMIÀ", 'Zona 4'!W7, $B$4="BARCELONA", 'Zona 4'!W24, $B$4="BADALONA", 'Zona 4'!W41, $B$4="EL_VENDRELL", 'Zona 4'!W58, $B$4="VILANOVA", 'Zona 4'!W75, $B$4="TORTOSA", 'Zona 5'!W7, $B$4="VINAROZ", 'Zona 5'!W24, $B$4="AMPOSTA",'Zona 5'!W41, $B$4="MORA", 'Zona 5'!W58, $B$4="DELTEBRE", 'Zona 5'!W75)</f>
        <v>0</v>
      </c>
      <c r="X7" s="37" cm="1">
        <f t="array" ref="X7">_xlfn.IFS($B$4="ARCARAZO", 'Zona Norte'!X7, $B$4="ELGOIBAR", 'Zona Norte'!X24, $B$4="IRUN", 'Zona Norte'!X41, $B$4="AGUSTINOS", 'Zona Norte'!X58, $B$4="NAVAS", 'Zona Norte'!X75, $B$4="TUDELA", 'Zona Norte'!X92, $B$4="TAUSA", 'Zona Norte'!X109, $B$4="PINEDA", 'Zona 3'!X7, $B$4="MATARÓ", 'Zona 3'!X24, $B$4="ARENYS", 'Zona 3'!X41, $B$4="FIGUERES", 'Zona 3'!X58, $B$4="BANYOLES", 'Zona 3'!X75, $B$4="PALAFRUGELL", 'Zona 3'!X92,  $B$4="SANT FELIU", 'Zona 3'!X109, $B$4="LLORET", 'Zona 3'!X126, $B$4="PREMIÀ", 'Zona 4'!X7, $B$4="BARCELONA", 'Zona 4'!X24, $B$4="BADALONA", 'Zona 4'!X41, $B$4="EL_VENDRELL", 'Zona 4'!X58, $B$4="VILANOVA", 'Zona 4'!X75, $B$4="TORTOSA", 'Zona 5'!X7, $B$4="VINAROZ", 'Zona 5'!X24, $B$4="AMPOSTA",'Zona 5'!X41, $B$4="MORA", 'Zona 5'!X58, $B$4="DELTEBRE", 'Zona 5'!X75)</f>
        <v>0</v>
      </c>
      <c r="Y7" s="37" cm="1">
        <f t="array" ref="Y7">_xlfn.IFS($B$4="ARCARAZO", 'Zona Norte'!Y7, $B$4="ELGOIBAR", 'Zona Norte'!Y24, $B$4="IRUN", 'Zona Norte'!Y41, $B$4="AGUSTINOS", 'Zona Norte'!Y58, $B$4="NAVAS", 'Zona Norte'!Y75, $B$4="TUDELA", 'Zona Norte'!Y92, $B$4="TAUSA", 'Zona Norte'!Y109, $B$4="PINEDA", 'Zona 3'!Y7, $B$4="MATARÓ", 'Zona 3'!Y24, $B$4="ARENYS", 'Zona 3'!Y41, $B$4="FIGUERES", 'Zona 3'!Y58, $B$4="BANYOLES", 'Zona 3'!Y75, $B$4="PALAFRUGELL", 'Zona 3'!Y92,  $B$4="SANT FELIU", 'Zona 3'!Y109, $B$4="LLORET", 'Zona 3'!Y126, $B$4="PREMIÀ", 'Zona 4'!Y7, $B$4="BARCELONA", 'Zona 4'!Y24, $B$4="BADALONA", 'Zona 4'!Y41, $B$4="EL_VENDRELL", 'Zona 4'!Y58, $B$4="VILANOVA", 'Zona 4'!Y75, $B$4="TORTOSA", 'Zona 5'!Y7, $B$4="VINAROZ", 'Zona 5'!Y24, $B$4="AMPOSTA",'Zona 5'!Y41, $B$4="MORA", 'Zona 5'!Y58, $B$4="DELTEBRE", 'Zona 5'!Y75)</f>
        <v>0</v>
      </c>
      <c r="Z7" s="37" cm="1">
        <f t="array" ref="Z7">_xlfn.IFS($B$4="ARCARAZO", 'Zona Norte'!Z7, $B$4="ELGOIBAR", 'Zona Norte'!Z24, $B$4="IRUN", 'Zona Norte'!Z41, $B$4="AGUSTINOS", 'Zona Norte'!Z58, $B$4="NAVAS", 'Zona Norte'!Z75, $B$4="TUDELA", 'Zona Norte'!Z92, $B$4="TAUSA", 'Zona Norte'!Z109, $B$4="PINEDA", 'Zona 3'!Z7, $B$4="MATARÓ", 'Zona 3'!Z24, $B$4="ARENYS", 'Zona 3'!Z41, $B$4="FIGUERES", 'Zona 3'!Z58, $B$4="BANYOLES", 'Zona 3'!Z75, $B$4="PALAFRUGELL", 'Zona 3'!Z92,  $B$4="SANT FELIU", 'Zona 3'!Z109, $B$4="LLORET", 'Zona 3'!Z126, $B$4="PREMIÀ", 'Zona 4'!Z7, $B$4="BARCELONA", 'Zona 4'!Z24, $B$4="BADALONA", 'Zona 4'!Z41, $B$4="EL_VENDRELL", 'Zona 4'!Z58, $B$4="VILANOVA", 'Zona 4'!Z75, $B$4="TORTOSA", 'Zona 5'!Z7, $B$4="VINAROZ", 'Zona 5'!Z24, $B$4="AMPOSTA",'Zona 5'!Z41, $B$4="MORA", 'Zona 5'!Z58, $B$4="DELTEBRE", 'Zona 5'!Z75)</f>
        <v>0</v>
      </c>
      <c r="AA7" s="72" cm="1">
        <f t="array" ref="AA7">_xlfn.IFS($B$4="ARCARAZO", 'Zona Norte'!AA7, $B$4="ELGOIBAR", 'Zona Norte'!AA24, $B$4="IRUN", 'Zona Norte'!AA41, $B$4="AGUSTINOS", 'Zona Norte'!AA58, $B$4="NAVAS", 'Zona Norte'!AA75, $B$4="TUDELA", 'Zona Norte'!AA92, $B$4="TAUSA", 'Zona Norte'!AA109, $B$4="PINEDA", 'Zona 3'!AA7, $B$4="MATARÓ", 'Zona 3'!AA24, $B$4="ARENYS", 'Zona 3'!AA41, $B$4="FIGUERES", 'Zona 3'!AA58, $B$4="BANYOLES", 'Zona 3'!AA75, $B$4="PALAFRUGELL", 'Zona 3'!AA92,  $B$4="SANT FELIU", 'Zona 3'!AA109, $B$4="LLORET", 'Zona 3'!AA126, $B$4="PREMIÀ", 'Zona 4'!AA7, $B$4="BARCELONA", 'Zona 4'!AA24, $B$4="BADALONA", 'Zona 4'!AA41, $B$4="EL_VENDRELL", 'Zona 4'!AA58, $B$4="VILANOVA", 'Zona 4'!AA75, $B$4="TORTOSA", 'Zona 5'!AA7, $B$4="VINAROZ", 'Zona 5'!AA24, $B$4="AMPOSTA",'Zona 5'!AA41, $B$4="MORA", 'Zona 5'!AA58, $B$4="DELTEBRE", 'Zona 5'!AA75)</f>
        <v>0</v>
      </c>
      <c r="AB7" s="37" cm="1">
        <f t="array" ref="AB7">_xlfn.IFS($B$4="ARCARAZO", 'Zona Norte'!AB7, $B$4="ELGOIBAR", 'Zona Norte'!AB24, $B$4="IRUN", 'Zona Norte'!AB41, $B$4="AGUSTINOS", 'Zona Norte'!AB58, $B$4="NAVAS", 'Zona Norte'!AB75, $B$4="TUDELA", 'Zona Norte'!AB92, $B$4="TAUSA", 'Zona Norte'!AB109, $B$4="PINEDA", 'Zona 3'!AB7, $B$4="MATARÓ", 'Zona 3'!AB24, $B$4="ARENYS", 'Zona 3'!AB41, $B$4="FIGUERES", 'Zona 3'!AB58, $B$4="BANYOLES", 'Zona 3'!AB75, $B$4="PALAFRUGELL", 'Zona 3'!AB92,  $B$4="SANT FELIU", 'Zona 3'!AB109, $B$4="LLORET", 'Zona 3'!AB126, $B$4="PREMIÀ", 'Zona 4'!AB7, $B$4="BARCELONA", 'Zona 4'!AB24, $B$4="BADALONA", 'Zona 4'!AB41, $B$4="EL_VENDRELL", 'Zona 4'!AB58, $B$4="VILANOVA", 'Zona 4'!AB75, $B$4="TORTOSA", 'Zona 5'!AB7, $B$4="VINAROZ", 'Zona 5'!AB24, $B$4="AMPOSTA",'Zona 5'!AB41, $B$4="MORA", 'Zona 5'!AB58, $B$4="DELTEBRE", 'Zona 5'!AB75)</f>
        <v>0</v>
      </c>
      <c r="AC7" s="37" cm="1">
        <f t="array" ref="AC7">_xlfn.IFS($B$4="ARCARAZO", 'Zona Norte'!AC7, $B$4="ELGOIBAR", 'Zona Norte'!AC24, $B$4="IRUN", 'Zona Norte'!AC41, $B$4="AGUSTINOS", 'Zona Norte'!AC58, $B$4="NAVAS", 'Zona Norte'!AC75, $B$4="TUDELA", 'Zona Norte'!AC92, $B$4="TAUSA", 'Zona Norte'!AC109, $B$4="PINEDA", 'Zona 3'!AC7, $B$4="MATARÓ", 'Zona 3'!AC24, $B$4="ARENYS", 'Zona 3'!AC41, $B$4="FIGUERES", 'Zona 3'!AC58, $B$4="BANYOLES", 'Zona 3'!AC75, $B$4="PALAFRUGELL", 'Zona 3'!AC92,  $B$4="SANT FELIU", 'Zona 3'!AC109, $B$4="LLORET", 'Zona 3'!AC126, $B$4="PREMIÀ", 'Zona 4'!AC7, $B$4="BARCELONA", 'Zona 4'!AC24, $B$4="BADALONA", 'Zona 4'!AC41, $B$4="EL_VENDRELL", 'Zona 4'!AC58, $B$4="VILANOVA", 'Zona 4'!AC75, $B$4="TORTOSA", 'Zona 5'!AC7, $B$4="VINAROZ", 'Zona 5'!AC24, $B$4="AMPOSTA",'Zona 5'!AC41, $B$4="MORA", 'Zona 5'!AC58, $B$4="DELTEBRE", 'Zona 5'!AC75)</f>
        <v>0</v>
      </c>
      <c r="AD7" s="37" cm="1">
        <f t="array" ref="AD7">_xlfn.IFS($B$4="ARCARAZO", 'Zona Norte'!AD7, $B$4="ELGOIBAR", 'Zona Norte'!AD24, $B$4="IRUN", 'Zona Norte'!AD41, $B$4="AGUSTINOS", 'Zona Norte'!AD58, $B$4="NAVAS", 'Zona Norte'!AD75, $B$4="TUDELA", 'Zona Norte'!AD92, $B$4="TAUSA", 'Zona Norte'!AD109, $B$4="PINEDA", 'Zona 3'!AD7, $B$4="MATARÓ", 'Zona 3'!AD24, $B$4="ARENYS", 'Zona 3'!AD41, $B$4="FIGUERES", 'Zona 3'!AD58, $B$4="BANYOLES", 'Zona 3'!AD75, $B$4="PALAFRUGELL", 'Zona 3'!AD92,  $B$4="SANT FELIU", 'Zona 3'!AD109, $B$4="LLORET", 'Zona 3'!AD126, $B$4="PREMIÀ", 'Zona 4'!AD7, $B$4="BARCELONA", 'Zona 4'!AD24, $B$4="BADALONA", 'Zona 4'!AD41, $B$4="EL_VENDRELL", 'Zona 4'!AD58, $B$4="VILANOVA", 'Zona 4'!AD75, $B$4="TORTOSA", 'Zona 5'!AD7, $B$4="VINAROZ", 'Zona 5'!AD24, $B$4="AMPOSTA",'Zona 5'!AD41, $B$4="MORA", 'Zona 5'!AD58, $B$4="DELTEBRE", 'Zona 5'!AD75)</f>
        <v>0</v>
      </c>
      <c r="AE7" s="37" cm="1">
        <f t="array" ref="AE7">_xlfn.IFS($B$4="ARCARAZO", 'Zona Norte'!AE7, $B$4="ELGOIBAR", 'Zona Norte'!AE24, $B$4="IRUN", 'Zona Norte'!AE41, $B$4="AGUSTINOS", 'Zona Norte'!AE58, $B$4="NAVAS", 'Zona Norte'!AE75, $B$4="TUDELA", 'Zona Norte'!AE92, $B$4="TAUSA", 'Zona Norte'!AE109, $B$4="PINEDA", 'Zona 3'!AE7, $B$4="MATARÓ", 'Zona 3'!AE24, $B$4="ARENYS", 'Zona 3'!AE41, $B$4="FIGUERES", 'Zona 3'!AE58, $B$4="BANYOLES", 'Zona 3'!AE75, $B$4="PALAFRUGELL", 'Zona 3'!AE92,  $B$4="SANT FELIU", 'Zona 3'!AE109, $B$4="LLORET", 'Zona 3'!AE126, $B$4="PREMIÀ", 'Zona 4'!AE7, $B$4="BARCELONA", 'Zona 4'!AE24, $B$4="BADALONA", 'Zona 4'!AE41, $B$4="EL_VENDRELL", 'Zona 4'!AE58, $B$4="VILANOVA", 'Zona 4'!AE75, $B$4="TORTOSA", 'Zona 5'!AE7, $B$4="VINAROZ", 'Zona 5'!AE24, $B$4="AMPOSTA",'Zona 5'!AE41, $B$4="MORA", 'Zona 5'!AE58, $B$4="DELTEBRE", 'Zona 5'!AE75)</f>
        <v>0</v>
      </c>
      <c r="AF7" s="17"/>
      <c r="AG7" s="37" cm="1">
        <f t="array" ref="AG7">_xlfn.IFS($B$4="ARCARAZO", 'Zona Norte'!AG7, $B$4="ELGOIBAR", 'Zona Norte'!AG24, $B$4="IRUN", 'Zona Norte'!AG41, $B$4="AGUSTINOS", 'Zona Norte'!AG58, $B$4="NAVAS", 'Zona Norte'!AG75, $B$4="TUDELA", 'Zona Norte'!AG92, $B$4="TAUSA", 'Zona Norte'!AG109, $B$4="PINEDA", 'Zona 3'!AG7, $B$4="MATARÓ", 'Zona 3'!AG24, $B$4="ARENYS", 'Zona 3'!AG41, $B$4="FIGUERES", 'Zona 3'!AG58, $B$4="BANYOLES", 'Zona 3'!AG75, $B$4="PALAFRUGELL", 'Zona 3'!AG92,  $B$4="SANT FELIU", 'Zona 3'!AG109, $B$4="LLORET", 'Zona 3'!AG126, $B$4="PREMIÀ", 'Zona 4'!AG7, $B$4="BARCELONA", 'Zona 4'!AG24, $B$4="BADALONA", 'Zona 4'!AG41, $B$4="EL_VENDRELL", 'Zona 4'!AG58, $B$4="VILANOVA", 'Zona 4'!AG75, $B$4="TORTOSA", 'Zona 5'!AG7, $B$4="VINAROZ", 'Zona 5'!AG24, $B$4="AMPOSTA",'Zona 5'!AG41, $B$4="MORA", 'Zona 5'!AG58, $B$4="DELTEBRE", 'Zona 5'!AG75)</f>
        <v>0</v>
      </c>
      <c r="AH7" s="37" cm="1">
        <f t="array" ref="AH7">_xlfn.IFS($B$4="ARCARAZO", 'Zona Norte'!AH7, $B$4="ELGOIBAR", 'Zona Norte'!AH24, $B$4="IRUN", 'Zona Norte'!AH41, $B$4="AGUSTINOS", 'Zona Norte'!AH58, $B$4="NAVAS", 'Zona Norte'!AH75, $B$4="TUDELA", 'Zona Norte'!AH92, $B$4="TAUSA", 'Zona Norte'!AH109, $B$4="PINEDA", 'Zona 3'!AH7, $B$4="MATARÓ", 'Zona 3'!AH24, $B$4="ARENYS", 'Zona 3'!AH41, $B$4="FIGUERES", 'Zona 3'!AH58, $B$4="BANYOLES", 'Zona 3'!AH75, $B$4="PALAFRUGELL", 'Zona 3'!AH92,  $B$4="SANT FELIU", 'Zona 3'!AH109, $B$4="LLORET", 'Zona 3'!AH126, $B$4="PREMIÀ", 'Zona 4'!AH7, $B$4="BARCELONA", 'Zona 4'!AH24, $B$4="BADALONA", 'Zona 4'!AH41, $B$4="EL_VENDRELL", 'Zona 4'!AH58, $B$4="VILANOVA", 'Zona 4'!AH75, $B$4="TORTOSA", 'Zona 5'!AH7, $B$4="VINAROZ", 'Zona 5'!AH24, $B$4="AMPOSTA",'Zona 5'!AH41, $B$4="MORA", 'Zona 5'!AH58, $B$4="DELTEBRE", 'Zona 5'!AH75)</f>
        <v>0</v>
      </c>
      <c r="AI7" s="37" cm="1">
        <f t="array" ref="AI7">_xlfn.IFS($B$4="ARCARAZO", 'Zona Norte'!AI7, $B$4="ELGOIBAR", 'Zona Norte'!AI24, $B$4="IRUN", 'Zona Norte'!AI41, $B$4="AGUSTINOS", 'Zona Norte'!AI58, $B$4="NAVAS", 'Zona Norte'!AI75, $B$4="TUDELA", 'Zona Norte'!AI92, $B$4="TAUSA", 'Zona Norte'!AI109, $B$4="PINEDA", 'Zona 3'!AI7, $B$4="MATARÓ", 'Zona 3'!AI24, $B$4="ARENYS", 'Zona 3'!AI41, $B$4="FIGUERES", 'Zona 3'!AI58, $B$4="BANYOLES", 'Zona 3'!AI75, $B$4="PALAFRUGELL", 'Zona 3'!AI92,  $B$4="SANT FELIU", 'Zona 3'!AI109, $B$4="LLORET", 'Zona 3'!AI126, $B$4="PREMIÀ", 'Zona 4'!AI7, $B$4="BARCELONA", 'Zona 4'!AI24, $B$4="BADALONA", 'Zona 4'!AI41, $B$4="EL_VENDRELL", 'Zona 4'!AI58, $B$4="VILANOVA", 'Zona 4'!AI75, $B$4="TORTOSA", 'Zona 5'!AI7, $B$4="VINAROZ", 'Zona 5'!AI24, $B$4="AMPOSTA",'Zona 5'!AI41, $B$4="MORA", 'Zona 5'!AI58, $B$4="DELTEBRE", 'Zona 5'!AI75)</f>
        <v>0</v>
      </c>
      <c r="AJ7" s="37" cm="1">
        <f t="array" ref="AJ7">_xlfn.IFS($B$4="ARCARAZO", 'Zona Norte'!AJ7, $B$4="ELGOIBAR", 'Zona Norte'!AJ24, $B$4="IRUN", 'Zona Norte'!AJ41, $B$4="AGUSTINOS", 'Zona Norte'!AJ58, $B$4="NAVAS", 'Zona Norte'!AJ75, $B$4="TUDELA", 'Zona Norte'!AJ92, $B$4="TAUSA", 'Zona Norte'!AJ109, $B$4="PINEDA", 'Zona 3'!AJ7, $B$4="MATARÓ", 'Zona 3'!AJ24, $B$4="ARENYS", 'Zona 3'!AJ41, $B$4="FIGUERES", 'Zona 3'!AJ58, $B$4="BANYOLES", 'Zona 3'!AJ75, $B$4="PALAFRUGELL", 'Zona 3'!AJ92,  $B$4="SANT FELIU", 'Zona 3'!AJ109, $B$4="LLORET", 'Zona 3'!AJ126, $B$4="PREMIÀ", 'Zona 4'!AJ7, $B$4="BARCELONA", 'Zona 4'!AJ24, $B$4="BADALONA", 'Zona 4'!AJ41, $B$4="EL_VENDRELL", 'Zona 4'!AJ58, $B$4="VILANOVA", 'Zona 4'!AJ75, $B$4="TORTOSA", 'Zona 5'!AJ7, $B$4="VINAROZ", 'Zona 5'!AJ24, $B$4="AMPOSTA",'Zona 5'!AJ41, $B$4="MORA", 'Zona 5'!AJ58, $B$4="DELTEBRE", 'Zona 5'!AJ75)</f>
        <v>0</v>
      </c>
      <c r="AK7" s="72" cm="1">
        <f t="array" ref="AK7">_xlfn.IFS($B$4="ARCARAZO", 'Zona Norte'!AK7, $B$4="ELGOIBAR", 'Zona Norte'!AK24, $B$4="IRUN", 'Zona Norte'!AK41, $B$4="AGUSTINOS", 'Zona Norte'!AK58, $B$4="NAVAS", 'Zona Norte'!AK75, $B$4="TUDELA", 'Zona Norte'!AK92, $B$4="TAUSA", 'Zona Norte'!AK109, $B$4="PINEDA", 'Zona 3'!AK7, $B$4="MATARÓ", 'Zona 3'!AK24, $B$4="ARENYS", 'Zona 3'!AK41, $B$4="FIGUERES", 'Zona 3'!AK58, $B$4="BANYOLES", 'Zona 3'!AK75, $B$4="PALAFRUGELL", 'Zona 3'!AK92,  $B$4="SANT FELIU", 'Zona 3'!AK109, $B$4="LLORET", 'Zona 3'!AK126, $B$4="PREMIÀ", 'Zona 4'!AK7, $B$4="BARCELONA", 'Zona 4'!AK24, $B$4="BADALONA", 'Zona 4'!AK41, $B$4="EL_VENDRELL", 'Zona 4'!AK58, $B$4="VILANOVA", 'Zona 4'!AK75, $B$4="TORTOSA", 'Zona 5'!AK7, $B$4="VINAROZ", 'Zona 5'!AK24, $B$4="AMPOSTA",'Zona 5'!AK41, $B$4="MORA", 'Zona 5'!AK58, $B$4="DELTEBRE", 'Zona 5'!AK75)</f>
        <v>0</v>
      </c>
      <c r="AL7" s="37" cm="1">
        <f t="array" ref="AL7">_xlfn.IFS($B$4="ARCARAZO", 'Zona Norte'!AL7, $B$4="ELGOIBAR", 'Zona Norte'!AL24, $B$4="IRUN", 'Zona Norte'!AL41, $B$4="AGUSTINOS", 'Zona Norte'!AL58, $B$4="NAVAS", 'Zona Norte'!AL75, $B$4="TUDELA", 'Zona Norte'!AL92, $B$4="TAUSA", 'Zona Norte'!AL109, $B$4="PINEDA", 'Zona 3'!AL7, $B$4="MATARÓ", 'Zona 3'!AL24, $B$4="ARENYS", 'Zona 3'!AL41, $B$4="FIGUERES", 'Zona 3'!AL58, $B$4="BANYOLES", 'Zona 3'!AL75, $B$4="PALAFRUGELL", 'Zona 3'!AL92,  $B$4="SANT FELIU", 'Zona 3'!AL109, $B$4="LLORET", 'Zona 3'!AL126, $B$4="PREMIÀ", 'Zona 4'!AL7, $B$4="BARCELONA", 'Zona 4'!AL24, $B$4="BADALONA", 'Zona 4'!AL41, $B$4="EL_VENDRELL", 'Zona 4'!AL58, $B$4="VILANOVA", 'Zona 4'!AL75, $B$4="TORTOSA", 'Zona 5'!AL7, $B$4="VINAROZ", 'Zona 5'!AL24, $B$4="AMPOSTA",'Zona 5'!AL41, $B$4="MORA", 'Zona 5'!AL58, $B$4="DELTEBRE", 'Zona 5'!AL75)</f>
        <v>0</v>
      </c>
      <c r="AM7" s="37" cm="1">
        <f t="array" ref="AM7">_xlfn.IFS($B$4="ARCARAZO", 'Zona Norte'!AM7, $B$4="ELGOIBAR", 'Zona Norte'!AM24, $B$4="IRUN", 'Zona Norte'!AM41, $B$4="AGUSTINOS", 'Zona Norte'!AM58, $B$4="NAVAS", 'Zona Norte'!AM75, $B$4="TUDELA", 'Zona Norte'!AM92, $B$4="TAUSA", 'Zona Norte'!AM109, $B$4="PINEDA", 'Zona 3'!AM7, $B$4="MATARÓ", 'Zona 3'!AM24, $B$4="ARENYS", 'Zona 3'!AM41, $B$4="FIGUERES", 'Zona 3'!AM58, $B$4="BANYOLES", 'Zona 3'!AM75, $B$4="PALAFRUGELL", 'Zona 3'!AM92,  $B$4="SANT FELIU", 'Zona 3'!AM109, $B$4="LLORET", 'Zona 3'!AM126, $B$4="PREMIÀ", 'Zona 4'!AM7, $B$4="BARCELONA", 'Zona 4'!AM24, $B$4="BADALONA", 'Zona 4'!AM41, $B$4="EL_VENDRELL", 'Zona 4'!AM58, $B$4="VILANOVA", 'Zona 4'!AM75, $B$4="TORTOSA", 'Zona 5'!AM7, $B$4="VINAROZ", 'Zona 5'!AM24, $B$4="AMPOSTA",'Zona 5'!AM41, $B$4="MORA", 'Zona 5'!AM58, $B$4="DELTEBRE", 'Zona 5'!AM75)</f>
        <v>0</v>
      </c>
      <c r="AN7" s="37" cm="1">
        <f t="array" ref="AN7">_xlfn.IFS($B$4="ARCARAZO", 'Zona Norte'!AN7, $B$4="ELGOIBAR", 'Zona Norte'!AN24, $B$4="IRUN", 'Zona Norte'!AN41, $B$4="AGUSTINOS", 'Zona Norte'!AN58, $B$4="NAVAS", 'Zona Norte'!AN75, $B$4="TUDELA", 'Zona Norte'!AN92, $B$4="TAUSA", 'Zona Norte'!AN109, $B$4="PINEDA", 'Zona 3'!AN7, $B$4="MATARÓ", 'Zona 3'!AN24, $B$4="ARENYS", 'Zona 3'!AN41, $B$4="FIGUERES", 'Zona 3'!AN58, $B$4="BANYOLES", 'Zona 3'!AN75, $B$4="PALAFRUGELL", 'Zona 3'!AN92,  $B$4="SANT FELIU", 'Zona 3'!AN109, $B$4="LLORET", 'Zona 3'!AN126, $B$4="PREMIÀ", 'Zona 4'!AN7, $B$4="BARCELONA", 'Zona 4'!AN24, $B$4="BADALONA", 'Zona 4'!AN41, $B$4="EL_VENDRELL", 'Zona 4'!AN58, $B$4="VILANOVA", 'Zona 4'!AN75, $B$4="TORTOSA", 'Zona 5'!AN7, $B$4="VINAROZ", 'Zona 5'!AN24, $B$4="AMPOSTA",'Zona 5'!AN41, $B$4="MORA", 'Zona 5'!AN58, $B$4="DELTEBRE", 'Zona 5'!AN75)</f>
        <v>0</v>
      </c>
      <c r="AO7" s="72" cm="1">
        <f t="array" ref="AO7">_xlfn.IFS($B$4="ARCARAZO", 'Zona Norte'!AO7, $B$4="ELGOIBAR", 'Zona Norte'!AO24, $B$4="IRUN", 'Zona Norte'!AO41, $B$4="AGUSTINOS", 'Zona Norte'!AO58, $B$4="NAVAS", 'Zona Norte'!AO75, $B$4="TUDELA", 'Zona Norte'!AO92, $B$4="TAUSA", 'Zona Norte'!AO109, $B$4="PINEDA", 'Zona 3'!AO7, $B$4="MATARÓ", 'Zona 3'!AO24, $B$4="ARENYS", 'Zona 3'!AO41, $B$4="FIGUERES", 'Zona 3'!AO58, $B$4="BANYOLES", 'Zona 3'!AO75, $B$4="PALAFRUGELL", 'Zona 3'!AO92,  $B$4="SANT FELIU", 'Zona 3'!AO109, $B$4="LLORET", 'Zona 3'!AO126, $B$4="PREMIÀ", 'Zona 4'!AO7, $B$4="BARCELONA", 'Zona 4'!AO24, $B$4="BADALONA", 'Zona 4'!AO41, $B$4="EL_VENDRELL", 'Zona 4'!AO58, $B$4="VILANOVA", 'Zona 4'!AO75, $B$4="TORTOSA", 'Zona 5'!AO7, $B$4="VINAROZ", 'Zona 5'!AO24, $B$4="AMPOSTA",'Zona 5'!AO41, $B$4="MORA", 'Zona 5'!AO58, $B$4="DELTEBRE", 'Zona 5'!AO75)</f>
        <v>0</v>
      </c>
      <c r="AP7" s="37" cm="1">
        <f t="array" ref="AP7">_xlfn.IFS($B$4="ARCARAZO", 'Zona Norte'!AP7, $B$4="ELGOIBAR", 'Zona Norte'!AP24, $B$4="IRUN", 'Zona Norte'!AP41, $B$4="AGUSTINOS", 'Zona Norte'!AP58, $B$4="NAVAS", 'Zona Norte'!AP75, $B$4="TUDELA", 'Zona Norte'!AP92, $B$4="TAUSA", 'Zona Norte'!AP109, $B$4="PINEDA", 'Zona 3'!AP7, $B$4="MATARÓ", 'Zona 3'!AP24, $B$4="ARENYS", 'Zona 3'!AP41, $B$4="FIGUERES", 'Zona 3'!AP58, $B$4="BANYOLES", 'Zona 3'!AP75, $B$4="PALAFRUGELL", 'Zona 3'!AP92,  $B$4="SANT FELIU", 'Zona 3'!AP109, $B$4="LLORET", 'Zona 3'!AP126, $B$4="PREMIÀ", 'Zona 4'!AP7, $B$4="BARCELONA", 'Zona 4'!AP24, $B$4="BADALONA", 'Zona 4'!AP41, $B$4="EL_VENDRELL", 'Zona 4'!AP58, $B$4="VILANOVA", 'Zona 4'!AP75, $B$4="TORTOSA", 'Zona 5'!AP7, $B$4="VINAROZ", 'Zona 5'!AP24, $B$4="AMPOSTA",'Zona 5'!AP41, $B$4="MORA", 'Zona 5'!AP58, $B$4="DELTEBRE", 'Zona 5'!AP75)</f>
        <v>0</v>
      </c>
      <c r="AQ7" s="37" cm="1">
        <f t="array" ref="AQ7">_xlfn.IFS($B$4="ARCARAZO", 'Zona Norte'!AQ7, $B$4="ELGOIBAR", 'Zona Norte'!AQ24, $B$4="IRUN", 'Zona Norte'!AQ41, $B$4="AGUSTINOS", 'Zona Norte'!AQ58, $B$4="NAVAS", 'Zona Norte'!AQ75, $B$4="TUDELA", 'Zona Norte'!AQ92, $B$4="TAUSA", 'Zona Norte'!AQ109, $B$4="PINEDA", 'Zona 3'!AQ7, $B$4="MATARÓ", 'Zona 3'!AQ24, $B$4="ARENYS", 'Zona 3'!AQ41, $B$4="FIGUERES", 'Zona 3'!AQ58, $B$4="BANYOLES", 'Zona 3'!AQ75, $B$4="PALAFRUGELL", 'Zona 3'!AQ92,  $B$4="SANT FELIU", 'Zona 3'!AQ109, $B$4="LLORET", 'Zona 3'!AQ126, $B$4="PREMIÀ", 'Zona 4'!AQ7, $B$4="BARCELONA", 'Zona 4'!AQ24, $B$4="BADALONA", 'Zona 4'!AQ41, $B$4="EL_VENDRELL", 'Zona 4'!AQ58, $B$4="VILANOVA", 'Zona 4'!AQ75, $B$4="TORTOSA", 'Zona 5'!AQ7, $B$4="VINAROZ", 'Zona 5'!AQ24, $B$4="AMPOSTA",'Zona 5'!AQ41, $B$4="MORA", 'Zona 5'!AQ58, $B$4="DELTEBRE", 'Zona 5'!AQ75)</f>
        <v>0</v>
      </c>
      <c r="AR7" s="37" cm="1">
        <f t="array" ref="AR7">_xlfn.IFS($B$4="ARCARAZO", 'Zona Norte'!AR7, $B$4="ELGOIBAR", 'Zona Norte'!AR24, $B$4="IRUN", 'Zona Norte'!AR41, $B$4="AGUSTINOS", 'Zona Norte'!AR58, $B$4="NAVAS", 'Zona Norte'!AR75, $B$4="TUDELA", 'Zona Norte'!AR92, $B$4="TAUSA", 'Zona Norte'!AR109, $B$4="PINEDA", 'Zona 3'!AR7, $B$4="MATARÓ", 'Zona 3'!AR24, $B$4="ARENYS", 'Zona 3'!AR41, $B$4="FIGUERES", 'Zona 3'!AR58, $B$4="BANYOLES", 'Zona 3'!AR75, $B$4="PALAFRUGELL", 'Zona 3'!AR92,  $B$4="SANT FELIU", 'Zona 3'!AR109, $B$4="LLORET", 'Zona 3'!AR126, $B$4="PREMIÀ", 'Zona 4'!AR7, $B$4="BARCELONA", 'Zona 4'!AR24, $B$4="BADALONA", 'Zona 4'!AR41, $B$4="EL_VENDRELL", 'Zona 4'!AR58, $B$4="VILANOVA", 'Zona 4'!AR75, $B$4="TORTOSA", 'Zona 5'!AR7, $B$4="VINAROZ", 'Zona 5'!AR24, $B$4="AMPOSTA",'Zona 5'!AR41, $B$4="MORA", 'Zona 5'!AR58, $B$4="DELTEBRE", 'Zona 5'!AR75)</f>
        <v>0</v>
      </c>
      <c r="AS7" s="72" cm="1">
        <f t="array" ref="AS7">_xlfn.IFS($B$4="ARCARAZO", 'Zona Norte'!AS7, $B$4="ELGOIBAR", 'Zona Norte'!AS24, $B$4="IRUN", 'Zona Norte'!AS41, $B$4="AGUSTINOS", 'Zona Norte'!AS58, $B$4="NAVAS", 'Zona Norte'!AS75, $B$4="TUDELA", 'Zona Norte'!AS92, $B$4="TAUSA", 'Zona Norte'!AS109, $B$4="PINEDA", 'Zona 3'!AS7, $B$4="MATARÓ", 'Zona 3'!AS24, $B$4="ARENYS", 'Zona 3'!AS41, $B$4="FIGUERES", 'Zona 3'!AS58, $B$4="BANYOLES", 'Zona 3'!AS75, $B$4="PALAFRUGELL", 'Zona 3'!AS92,  $B$4="SANT FELIU", 'Zona 3'!AS109, $B$4="LLORET", 'Zona 3'!AS126, $B$4="PREMIÀ", 'Zona 4'!AS7, $B$4="BARCELONA", 'Zona 4'!AS24, $B$4="BADALONA", 'Zona 4'!AS41, $B$4="EL_VENDRELL", 'Zona 4'!AS58, $B$4="VILANOVA", 'Zona 4'!AS75, $B$4="TORTOSA", 'Zona 5'!AS7, $B$4="VINAROZ", 'Zona 5'!AS24, $B$4="AMPOSTA",'Zona 5'!AS41, $B$4="MORA", 'Zona 5'!AS58, $B$4="DELTEBRE", 'Zona 5'!AS75)</f>
        <v>0</v>
      </c>
      <c r="AT7" s="37" cm="1">
        <f t="array" ref="AT7">_xlfn.IFS($B$4="ARCARAZO", 'Zona Norte'!AT7, $B$4="ELGOIBAR", 'Zona Norte'!AT24, $B$4="IRUN", 'Zona Norte'!AT41, $B$4="AGUSTINOS", 'Zona Norte'!AT58, $B$4="NAVAS", 'Zona Norte'!AT75, $B$4="TUDELA", 'Zona Norte'!AT92, $B$4="TAUSA", 'Zona Norte'!AT109, $B$4="PINEDA", 'Zona 3'!AT7, $B$4="MATARÓ", 'Zona 3'!AT24, $B$4="ARENYS", 'Zona 3'!AT41, $B$4="FIGUERES", 'Zona 3'!AT58, $B$4="BANYOLES", 'Zona 3'!AT75, $B$4="PALAFRUGELL", 'Zona 3'!AT92,  $B$4="SANT FELIU", 'Zona 3'!AT109, $B$4="LLORET", 'Zona 3'!AT126, $B$4="PREMIÀ", 'Zona 4'!AT7, $B$4="BARCELONA", 'Zona 4'!AT24, $B$4="BADALONA", 'Zona 4'!AT41, $B$4="EL_VENDRELL", 'Zona 4'!AT58, $B$4="VILANOVA", 'Zona 4'!AT75, $B$4="TORTOSA", 'Zona 5'!AT7, $B$4="VINAROZ", 'Zona 5'!AT24, $B$4="AMPOSTA",'Zona 5'!AT41, $B$4="MORA", 'Zona 5'!AT58, $B$4="DELTEBRE", 'Zona 5'!AT75)</f>
        <v>0</v>
      </c>
      <c r="AU7" s="37" cm="1">
        <f t="array" ref="AU7">_xlfn.IFS($B$4="ARCARAZO", 'Zona Norte'!AU7, $B$4="ELGOIBAR", 'Zona Norte'!AU24, $B$4="IRUN", 'Zona Norte'!AU41, $B$4="AGUSTINOS", 'Zona Norte'!AU58, $B$4="NAVAS", 'Zona Norte'!AU75, $B$4="TUDELA", 'Zona Norte'!AU92, $B$4="TAUSA", 'Zona Norte'!AU109, $B$4="PINEDA", 'Zona 3'!AU7, $B$4="MATARÓ", 'Zona 3'!AU24, $B$4="ARENYS", 'Zona 3'!AU41, $B$4="FIGUERES", 'Zona 3'!AU58, $B$4="BANYOLES", 'Zona 3'!AU75, $B$4="PALAFRUGELL", 'Zona 3'!AU92,  $B$4="SANT FELIU", 'Zona 3'!AU109, $B$4="LLORET", 'Zona 3'!AU126, $B$4="PREMIÀ", 'Zona 4'!AU7, $B$4="BARCELONA", 'Zona 4'!AU24, $B$4="BADALONA", 'Zona 4'!AU41, $B$4="EL_VENDRELL", 'Zona 4'!AU58, $B$4="VILANOVA", 'Zona 4'!AU75, $B$4="TORTOSA", 'Zona 5'!AU7, $B$4="VINAROZ", 'Zona 5'!AU24, $B$4="AMPOSTA",'Zona 5'!AU41, $B$4="MORA", 'Zona 5'!AU58, $B$4="DELTEBRE", 'Zona 5'!AU75)</f>
        <v>0</v>
      </c>
      <c r="AV7" s="37" cm="1">
        <f t="array" ref="AV7">_xlfn.IFS($B$4="ARCARAZO", 'Zona Norte'!AV7, $B$4="ELGOIBAR", 'Zona Norte'!AV24, $B$4="IRUN", 'Zona Norte'!AV41, $B$4="AGUSTINOS", 'Zona Norte'!AV58, $B$4="NAVAS", 'Zona Norte'!AV75, $B$4="TUDELA", 'Zona Norte'!AV92, $B$4="TAUSA", 'Zona Norte'!AV109, $B$4="PINEDA", 'Zona 3'!AV7, $B$4="MATARÓ", 'Zona 3'!AV24, $B$4="ARENYS", 'Zona 3'!AV41, $B$4="FIGUERES", 'Zona 3'!AV58, $B$4="BANYOLES", 'Zona 3'!AV75, $B$4="PALAFRUGELL", 'Zona 3'!AV92,  $B$4="SANT FELIU", 'Zona 3'!AV109, $B$4="LLORET", 'Zona 3'!AV126, $B$4="PREMIÀ", 'Zona 4'!AV7, $B$4="BARCELONA", 'Zona 4'!AV24, $B$4="BADALONA", 'Zona 4'!AV41, $B$4="EL_VENDRELL", 'Zona 4'!AV58, $B$4="VILANOVA", 'Zona 4'!AV75, $B$4="TORTOSA", 'Zona 5'!AV7, $B$4="VINAROZ", 'Zona 5'!AV24, $B$4="AMPOSTA",'Zona 5'!AV41, $B$4="MORA", 'Zona 5'!AV58, $B$4="DELTEBRE", 'Zona 5'!AV75)</f>
        <v>0</v>
      </c>
      <c r="AW7" s="37" cm="1">
        <f t="array" ref="AW7">_xlfn.IFS($B$4="ARCARAZO", 'Zona Norte'!AW7, $B$4="ELGOIBAR", 'Zona Norte'!AW24, $B$4="IRUN", 'Zona Norte'!AW41, $B$4="AGUSTINOS", 'Zona Norte'!AW58, $B$4="NAVAS", 'Zona Norte'!AW75, $B$4="TUDELA", 'Zona Norte'!AW92, $B$4="TAUSA", 'Zona Norte'!AW109, $B$4="PINEDA", 'Zona 3'!AW7, $B$4="MATARÓ", 'Zona 3'!AW24, $B$4="ARENYS", 'Zona 3'!AW41, $B$4="FIGUERES", 'Zona 3'!AW58, $B$4="BANYOLES", 'Zona 3'!AW75, $B$4="PALAFRUGELL", 'Zona 3'!AW92,  $B$4="SANT FELIU", 'Zona 3'!AW109, $B$4="LLORET", 'Zona 3'!AW126, $B$4="PREMIÀ", 'Zona 4'!AW7, $B$4="BARCELONA", 'Zona 4'!AW24, $B$4="BADALONA", 'Zona 4'!AW41, $B$4="EL_VENDRELL", 'Zona 4'!AW58, $B$4="VILANOVA", 'Zona 4'!AW75, $B$4="TORTOSA", 'Zona 5'!AW7, $B$4="VINAROZ", 'Zona 5'!AW24, $B$4="AMPOSTA",'Zona 5'!AW41, $B$4="MORA", 'Zona 5'!AW58, $B$4="DELTEBRE", 'Zona 5'!AW75)</f>
        <v>0</v>
      </c>
      <c r="AX7" s="72" cm="1">
        <f t="array" ref="AX7">_xlfn.IFS($B$4="ARCARAZO", 'Zona Norte'!AX7, $B$4="ELGOIBAR", 'Zona Norte'!AX24, $B$4="IRUN", 'Zona Norte'!AX41, $B$4="AGUSTINOS", 'Zona Norte'!AX58, $B$4="NAVAS", 'Zona Norte'!AX75, $B$4="TUDELA", 'Zona Norte'!AX92, $B$4="TAUSA", 'Zona Norte'!AX109, $B$4="PINEDA", 'Zona 3'!AX7, $B$4="MATARÓ", 'Zona 3'!AX24, $B$4="ARENYS", 'Zona 3'!AX41, $B$4="FIGUERES", 'Zona 3'!AX58, $B$4="BANYOLES", 'Zona 3'!AX75, $B$4="PALAFRUGELL", 'Zona 3'!AX92,  $B$4="SANT FELIU", 'Zona 3'!AX109, $B$4="LLORET", 'Zona 3'!AX126, $B$4="PREMIÀ", 'Zona 4'!AX7, $B$4="BARCELONA", 'Zona 4'!AX24, $B$4="BADALONA", 'Zona 4'!AX41, $B$4="EL_VENDRELL", 'Zona 4'!AX58, $B$4="VILANOVA", 'Zona 4'!AX75, $B$4="TORTOSA", 'Zona 5'!AX7, $B$4="VINAROZ", 'Zona 5'!AX24, $B$4="AMPOSTA",'Zona 5'!AX41, $B$4="MORA", 'Zona 5'!AX58, $B$4="DELTEBRE", 'Zona 5'!AX75)</f>
        <v>0</v>
      </c>
      <c r="AY7" s="37" cm="1">
        <f t="array" ref="AY7">_xlfn.IFS($B$4="ARCARAZO", 'Zona Norte'!AY7, $B$4="ELGOIBAR", 'Zona Norte'!AY24, $B$4="IRUN", 'Zona Norte'!AY41, $B$4="AGUSTINOS", 'Zona Norte'!AY58, $B$4="NAVAS", 'Zona Norte'!AY75, $B$4="TUDELA", 'Zona Norte'!AY92, $B$4="TAUSA", 'Zona Norte'!AY109, $B$4="PINEDA", 'Zona 3'!AY7, $B$4="MATARÓ", 'Zona 3'!AY24, $B$4="ARENYS", 'Zona 3'!AY41, $B$4="FIGUERES", 'Zona 3'!AY58, $B$4="BANYOLES", 'Zona 3'!AY75, $B$4="PALAFRUGELL", 'Zona 3'!AY92,  $B$4="SANT FELIU", 'Zona 3'!AY109, $B$4="LLORET", 'Zona 3'!AY126, $B$4="PREMIÀ", 'Zona 4'!AY7, $B$4="BARCELONA", 'Zona 4'!AY24, $B$4="BADALONA", 'Zona 4'!AY41, $B$4="EL_VENDRELL", 'Zona 4'!AY58, $B$4="VILANOVA", 'Zona 4'!AY75, $B$4="TORTOSA", 'Zona 5'!AY7, $B$4="VINAROZ", 'Zona 5'!AY24, $B$4="AMPOSTA",'Zona 5'!AY41, $B$4="MORA", 'Zona 5'!AY58, $B$4="DELTEBRE", 'Zona 5'!AY75)</f>
        <v>0</v>
      </c>
      <c r="AZ7" s="37" cm="1">
        <f t="array" ref="AZ7">_xlfn.IFS($B$4="ARCARAZO", 'Zona Norte'!AZ7, $B$4="ELGOIBAR", 'Zona Norte'!AZ24, $B$4="IRUN", 'Zona Norte'!AZ41, $B$4="AGUSTINOS", 'Zona Norte'!AZ58, $B$4="NAVAS", 'Zona Norte'!AZ75, $B$4="TUDELA", 'Zona Norte'!AZ92, $B$4="TAUSA", 'Zona Norte'!AZ109, $B$4="PINEDA", 'Zona 3'!AZ7, $B$4="MATARÓ", 'Zona 3'!AZ24, $B$4="ARENYS", 'Zona 3'!AZ41, $B$4="FIGUERES", 'Zona 3'!AZ58, $B$4="BANYOLES", 'Zona 3'!AZ75, $B$4="PALAFRUGELL", 'Zona 3'!AZ92,  $B$4="SANT FELIU", 'Zona 3'!AZ109, $B$4="LLORET", 'Zona 3'!AZ126, $B$4="PREMIÀ", 'Zona 4'!AZ7, $B$4="BARCELONA", 'Zona 4'!AZ24, $B$4="BADALONA", 'Zona 4'!AZ41, $B$4="EL_VENDRELL", 'Zona 4'!AZ58, $B$4="VILANOVA", 'Zona 4'!AZ75, $B$4="TORTOSA", 'Zona 5'!AZ7, $B$4="VINAROZ", 'Zona 5'!AZ24, $B$4="AMPOSTA",'Zona 5'!AZ41, $B$4="MORA", 'Zona 5'!AZ58, $B$4="DELTEBRE", 'Zona 5'!AZ75)</f>
        <v>0</v>
      </c>
      <c r="BA7" s="37" cm="1">
        <f t="array" ref="BA7">_xlfn.IFS($B$4="ARCARAZO", 'Zona Norte'!BA7, $B$4="ELGOIBAR", 'Zona Norte'!BA24, $B$4="IRUN", 'Zona Norte'!BA41, $B$4="AGUSTINOS", 'Zona Norte'!BA58, $B$4="NAVAS", 'Zona Norte'!BA75, $B$4="TUDELA", 'Zona Norte'!BA92, $B$4="TAUSA", 'Zona Norte'!BA109, $B$4="PINEDA", 'Zona 3'!BA7, $B$4="MATARÓ", 'Zona 3'!BA24, $B$4="ARENYS", 'Zona 3'!BA41, $B$4="FIGUERES", 'Zona 3'!BA58, $B$4="BANYOLES", 'Zona 3'!BA75, $B$4="PALAFRUGELL", 'Zona 3'!BA92,  $B$4="SANT FELIU", 'Zona 3'!BA109, $B$4="LLORET", 'Zona 3'!BA126, $B$4="PREMIÀ", 'Zona 4'!BA7, $B$4="BARCELONA", 'Zona 4'!BA24, $B$4="BADALONA", 'Zona 4'!BA41, $B$4="EL_VENDRELL", 'Zona 4'!BA58, $B$4="VILANOVA", 'Zona 4'!BA75, $B$4="TORTOSA", 'Zona 5'!BA7, $B$4="VINAROZ", 'Zona 5'!BA24, $B$4="AMPOSTA",'Zona 5'!BA41, $B$4="MORA", 'Zona 5'!BA58, $B$4="DELTEBRE", 'Zona 5'!BA75)</f>
        <v>0</v>
      </c>
      <c r="BB7" s="72" cm="1">
        <f t="array" ref="BB7">_xlfn.IFS($B$4="ARCARAZO", 'Zona Norte'!BB7, $B$4="ELGOIBAR", 'Zona Norte'!BB24, $B$4="IRUN", 'Zona Norte'!BB41, $B$4="AGUSTINOS", 'Zona Norte'!BB58, $B$4="NAVAS", 'Zona Norte'!BB75, $B$4="TUDELA", 'Zona Norte'!BB92, $B$4="TAUSA", 'Zona Norte'!BB109, $B$4="PINEDA", 'Zona 3'!BB7, $B$4="MATARÓ", 'Zona 3'!BB24, $B$4="ARENYS", 'Zona 3'!BB41, $B$4="FIGUERES", 'Zona 3'!BB58, $B$4="BANYOLES", 'Zona 3'!BB75, $B$4="PALAFRUGELL", 'Zona 3'!BB92,  $B$4="SANT FELIU", 'Zona 3'!BB109, $B$4="LLORET", 'Zona 3'!BB126, $B$4="PREMIÀ", 'Zona 4'!BB7, $B$4="BARCELONA", 'Zona 4'!BB24, $B$4="BADALONA", 'Zona 4'!BB41, $B$4="EL_VENDRELL", 'Zona 4'!BB58, $B$4="VILANOVA", 'Zona 4'!BB75, $B$4="TORTOSA", 'Zona 5'!BB7, $B$4="VINAROZ", 'Zona 5'!BB24, $B$4="AMPOSTA",'Zona 5'!BB41, $B$4="MORA", 'Zona 5'!BB58, $B$4="DELTEBRE", 'Zona 5'!BB75)</f>
        <v>0</v>
      </c>
      <c r="BC7" s="37" cm="1">
        <f t="array" ref="BC7">_xlfn.IFS($B$4="ARCARAZO", 'Zona Norte'!BC7, $B$4="ELGOIBAR", 'Zona Norte'!BC24, $B$4="IRUN", 'Zona Norte'!BC41, $B$4="AGUSTINOS", 'Zona Norte'!BC58, $B$4="NAVAS", 'Zona Norte'!BC75, $B$4="TUDELA", 'Zona Norte'!BC92, $B$4="TAUSA", 'Zona Norte'!BC109, $B$4="PINEDA", 'Zona 3'!BC7, $B$4="MATARÓ", 'Zona 3'!BC24, $B$4="ARENYS", 'Zona 3'!BC41, $B$4="FIGUERES", 'Zona 3'!BC58, $B$4="BANYOLES", 'Zona 3'!BC75, $B$4="PALAFRUGELL", 'Zona 3'!BC92,  $B$4="SANT FELIU", 'Zona 3'!BC109, $B$4="LLORET", 'Zona 3'!BC126, $B$4="PREMIÀ", 'Zona 4'!BC7, $B$4="BARCELONA", 'Zona 4'!BC24, $B$4="BADALONA", 'Zona 4'!BC41, $B$4="EL_VENDRELL", 'Zona 4'!BC58, $B$4="VILANOVA", 'Zona 4'!BC75, $B$4="TORTOSA", 'Zona 5'!BC7, $B$4="VINAROZ", 'Zona 5'!BC24, $B$4="AMPOSTA",'Zona 5'!BC41, $B$4="MORA", 'Zona 5'!BC58, $B$4="DELTEBRE", 'Zona 5'!BC75)</f>
        <v>0</v>
      </c>
      <c r="BD7" s="37" cm="1">
        <f t="array" ref="BD7">_xlfn.IFS($B$4="ARCARAZO", 'Zona Norte'!BD7, $B$4="ELGOIBAR", 'Zona Norte'!BD24, $B$4="IRUN", 'Zona Norte'!BD41, $B$4="AGUSTINOS", 'Zona Norte'!BD58, $B$4="NAVAS", 'Zona Norte'!BD75, $B$4="TUDELA", 'Zona Norte'!BD92, $B$4="TAUSA", 'Zona Norte'!BD109, $B$4="PINEDA", 'Zona 3'!BD7, $B$4="MATARÓ", 'Zona 3'!BD24, $B$4="ARENYS", 'Zona 3'!BD41, $B$4="FIGUERES", 'Zona 3'!BD58, $B$4="BANYOLES", 'Zona 3'!BD75, $B$4="PALAFRUGELL", 'Zona 3'!BD92,  $B$4="SANT FELIU", 'Zona 3'!BD109, $B$4="LLORET", 'Zona 3'!BD126, $B$4="PREMIÀ", 'Zona 4'!BD7, $B$4="BARCELONA", 'Zona 4'!BD24, $B$4="BADALONA", 'Zona 4'!BD41, $B$4="EL_VENDRELL", 'Zona 4'!BD58, $B$4="VILANOVA", 'Zona 4'!BD75, $B$4="TORTOSA", 'Zona 5'!BD7, $B$4="VINAROZ", 'Zona 5'!BD24, $B$4="AMPOSTA",'Zona 5'!BD41, $B$4="MORA", 'Zona 5'!BD58, $B$4="DELTEBRE", 'Zona 5'!BD75)</f>
        <v>0</v>
      </c>
      <c r="BE7" s="37" cm="1">
        <f t="array" ref="BE7">_xlfn.IFS($B$4="ARCARAZO", 'Zona Norte'!BE7, $B$4="ELGOIBAR", 'Zona Norte'!BE24, $B$4="IRUN", 'Zona Norte'!BE41, $B$4="AGUSTINOS", 'Zona Norte'!BE58, $B$4="NAVAS", 'Zona Norte'!BE75, $B$4="TUDELA", 'Zona Norte'!BE92, $B$4="TAUSA", 'Zona Norte'!BE109, $B$4="PINEDA", 'Zona 3'!BE7, $B$4="MATARÓ", 'Zona 3'!BE24, $B$4="ARENYS", 'Zona 3'!BE41, $B$4="FIGUERES", 'Zona 3'!BE58, $B$4="BANYOLES", 'Zona 3'!BE75, $B$4="PALAFRUGELL", 'Zona 3'!BE92,  $B$4="SANT FELIU", 'Zona 3'!BE109, $B$4="LLORET", 'Zona 3'!BE126, $B$4="PREMIÀ", 'Zona 4'!BE7, $B$4="BARCELONA", 'Zona 4'!BE24, $B$4="BADALONA", 'Zona 4'!BE41, $B$4="EL_VENDRELL", 'Zona 4'!BE58, $B$4="VILANOVA", 'Zona 4'!BE75, $B$4="TORTOSA", 'Zona 5'!BE7, $B$4="VINAROZ", 'Zona 5'!BE24, $B$4="AMPOSTA",'Zona 5'!BE41, $B$4="MORA", 'Zona 5'!BE58, $B$4="DELTEBRE", 'Zona 5'!BE75)</f>
        <v>0</v>
      </c>
      <c r="BF7" s="37" cm="1">
        <f t="array" ref="BF7">_xlfn.IFS($B$4="ARCARAZO", 'Zona Norte'!BF7, $B$4="ELGOIBAR", 'Zona Norte'!BF24, $B$4="IRUN", 'Zona Norte'!BF41, $B$4="AGUSTINOS", 'Zona Norte'!BF58, $B$4="NAVAS", 'Zona Norte'!BF75, $B$4="TUDELA", 'Zona Norte'!BF92, $B$4="TAUSA", 'Zona Norte'!BF109, $B$4="PINEDA", 'Zona 3'!BF7, $B$4="MATARÓ", 'Zona 3'!BF24, $B$4="ARENYS", 'Zona 3'!BF41, $B$4="FIGUERES", 'Zona 3'!BF58, $B$4="BANYOLES", 'Zona 3'!BF75, $B$4="PALAFRUGELL", 'Zona 3'!BF92,  $B$4="SANT FELIU", 'Zona 3'!BF109, $B$4="LLORET", 'Zona 3'!BF126, $B$4="PREMIÀ", 'Zona 4'!BF7, $B$4="BARCELONA", 'Zona 4'!BF24, $B$4="BADALONA", 'Zona 4'!BF41, $B$4="EL_VENDRELL", 'Zona 4'!BF58, $B$4="VILANOVA", 'Zona 4'!BF75, $B$4="TORTOSA", 'Zona 5'!BF7, $B$4="VINAROZ", 'Zona 5'!BF24, $B$4="AMPOSTA",'Zona 5'!BF41, $B$4="MORA", 'Zona 5'!BF58, $B$4="DELTEBRE", 'Zona 5'!BF75)</f>
        <v>0</v>
      </c>
    </row>
    <row r="8" spans="1:59" x14ac:dyDescent="0.2">
      <c r="A8" s="86" t="str" cm="1">
        <f t="array" ref="A8">_xlfn.IFS($B$3="ZONA_3",ACCIONES!M4, $B$3="ZONA_4",ACCIONES!M4, $B$3="ZONA_5", IF($B$4="VINAROZ",ACCIONES!L4,ACCIONES!M4), $B$3="ZONA_NORTE",ACCIONES!L4)</f>
        <v>Regalo de PRIMAVERA: camiseta por compra de 100€</v>
      </c>
      <c r="B8" s="86"/>
      <c r="C8" s="86"/>
      <c r="D8" s="86"/>
      <c r="E8" s="75"/>
      <c r="F8" s="37" cm="1">
        <f t="array" ref="F8">_xlfn.IFS($B$4="ARCARAZO", 'Zona Norte'!F8, $B$4="ELGOIBAR", 'Zona Norte'!F25, $B$4="IRUN", 'Zona Norte'!F42, $B$4="AGUSTINOS", 'Zona Norte'!F59, $B$4="NAVAS", 'Zona Norte'!F76, $B$4="TUDELA", 'Zona Norte'!F93, $B$4="TAUSA", 'Zona Norte'!F110, $B$4="PINEDA", 'Zona 3'!F8, $B$4="MATARÓ", 'Zona 3'!F25, $B$4="ARENYS", 'Zona 3'!F42, $B$4="FIGUERES", 'Zona 3'!F59, $B$4="BANYOLES", 'Zona 3'!F76, $B$4="PALAFRUGELL", 'Zona 3'!F93,  $B$4="SANT FELIU", 'Zona 3'!F110, $B$4="LLORET", 'Zona 3'!F127, $B$4="PREMIÀ", 'Zona 4'!F8, $B$4="BARCELONA", 'Zona 4'!F25, $B$4="BADALONA", 'Zona 4'!F42, $B$4="EL_VENDRELL", 'Zona 4'!F59, $B$4="VILANOVA", 'Zona 4'!F76, $B$4="TORTOSA", 'Zona 5'!F8, $B$4="VINAROZ", 'Zona 5'!F25, $B$4="AMPOSTA",'Zona 5'!F42, $B$4="MORA", 'Zona 5'!F59, $B$4="DELTEBRE", 'Zona 5'!F76)</f>
        <v>0</v>
      </c>
      <c r="G8" s="37" cm="1">
        <f t="array" ref="G8">_xlfn.IFS($B$4="ARCARAZO", 'Zona Norte'!G8, $B$4="ELGOIBAR", 'Zona Norte'!G25, $B$4="IRUN", 'Zona Norte'!G42, $B$4="AGUSTINOS", 'Zona Norte'!G59, $B$4="NAVAS", 'Zona Norte'!G76, $B$4="TUDELA", 'Zona Norte'!G93, $B$4="TAUSA", 'Zona Norte'!G110, $B$4="PINEDA", 'Zona 3'!G8, $B$4="MATARÓ", 'Zona 3'!G25, $B$4="ARENYS", 'Zona 3'!G42, $B$4="FIGUERES", 'Zona 3'!G59, $B$4="BANYOLES", 'Zona 3'!G76, $B$4="PALAFRUGELL", 'Zona 3'!G93,  $B$4="SANT FELIU", 'Zona 3'!G110, $B$4="LLORET", 'Zona 3'!G127, $B$4="PREMIÀ", 'Zona 4'!G8, $B$4="BARCELONA", 'Zona 4'!G25, $B$4="BADALONA", 'Zona 4'!G42, $B$4="EL_VENDRELL", 'Zona 4'!G59, $B$4="VILANOVA", 'Zona 4'!G76, $B$4="TORTOSA", 'Zona 5'!G8, $B$4="VINAROZ", 'Zona 5'!G25, $B$4="AMPOSTA",'Zona 5'!G42, $B$4="MORA", 'Zona 5'!G59, $B$4="DELTEBRE", 'Zona 5'!G76)</f>
        <v>0</v>
      </c>
      <c r="H8" s="37" cm="1">
        <f t="array" ref="H8">_xlfn.IFS($B$4="ARCARAZO", 'Zona Norte'!H8, $B$4="ELGOIBAR", 'Zona Norte'!H25, $B$4="IRUN", 'Zona Norte'!H42, $B$4="AGUSTINOS", 'Zona Norte'!H59, $B$4="NAVAS", 'Zona Norte'!H76, $B$4="TUDELA", 'Zona Norte'!H93, $B$4="TAUSA", 'Zona Norte'!H110, $B$4="PINEDA", 'Zona 3'!H8, $B$4="MATARÓ", 'Zona 3'!H25, $B$4="ARENYS", 'Zona 3'!H42, $B$4="FIGUERES", 'Zona 3'!H59, $B$4="BANYOLES", 'Zona 3'!H76, $B$4="PALAFRUGELL", 'Zona 3'!H93,  $B$4="SANT FELIU", 'Zona 3'!H110, $B$4="LLORET", 'Zona 3'!H127, $B$4="PREMIÀ", 'Zona 4'!H8, $B$4="BARCELONA", 'Zona 4'!H25, $B$4="BADALONA", 'Zona 4'!H42, $B$4="EL_VENDRELL", 'Zona 4'!H59, $B$4="VILANOVA", 'Zona 4'!H76, $B$4="TORTOSA", 'Zona 5'!H8, $B$4="VINAROZ", 'Zona 5'!H25, $B$4="AMPOSTA",'Zona 5'!H42, $B$4="MORA", 'Zona 5'!H59, $B$4="DELTEBRE", 'Zona 5'!H76)</f>
        <v>0</v>
      </c>
      <c r="I8" s="37" cm="1">
        <f t="array" ref="I8">_xlfn.IFS($B$4="ARCARAZO", 'Zona Norte'!I8, $B$4="ELGOIBAR", 'Zona Norte'!I25, $B$4="IRUN", 'Zona Norte'!I42, $B$4="AGUSTINOS", 'Zona Norte'!I59, $B$4="NAVAS", 'Zona Norte'!I76, $B$4="TUDELA", 'Zona Norte'!I93, $B$4="TAUSA", 'Zona Norte'!I110, $B$4="PINEDA", 'Zona 3'!I8, $B$4="MATARÓ", 'Zona 3'!I25, $B$4="ARENYS", 'Zona 3'!I42, $B$4="FIGUERES", 'Zona 3'!I59, $B$4="BANYOLES", 'Zona 3'!I76, $B$4="PALAFRUGELL", 'Zona 3'!I93,  $B$4="SANT FELIU", 'Zona 3'!I110, $B$4="LLORET", 'Zona 3'!I127, $B$4="PREMIÀ", 'Zona 4'!I8, $B$4="BARCELONA", 'Zona 4'!I25, $B$4="BADALONA", 'Zona 4'!I42, $B$4="EL_VENDRELL", 'Zona 4'!I59, $B$4="VILANOVA", 'Zona 4'!I76, $B$4="TORTOSA", 'Zona 5'!I8, $B$4="VINAROZ", 'Zona 5'!I25, $B$4="AMPOSTA",'Zona 5'!I42, $B$4="MORA", 'Zona 5'!I59, $B$4="DELTEBRE", 'Zona 5'!I76)</f>
        <v>0</v>
      </c>
      <c r="J8" s="73" cm="1">
        <f t="array" ref="J8">_xlfn.IFS($B$4="ARCARAZO", 'Zona Norte'!J8, $B$4="ELGOIBAR", 'Zona Norte'!J25, $B$4="IRUN", 'Zona Norte'!J42, $B$4="AGUSTINOS", 'Zona Norte'!J59, $B$4="NAVAS", 'Zona Norte'!J76, $B$4="TUDELA", 'Zona Norte'!J93, $B$4="TAUSA", 'Zona Norte'!J110, $B$4="PINEDA", 'Zona 3'!J8, $B$4="MATARÓ", 'Zona 3'!J25, $B$4="ARENYS", 'Zona 3'!J42, $B$4="FIGUERES", 'Zona 3'!J59, $B$4="BANYOLES", 'Zona 3'!J76, $B$4="PALAFRUGELL", 'Zona 3'!J93,  $B$4="SANT FELIU", 'Zona 3'!J110, $B$4="LLORET", 'Zona 3'!J127, $B$4="PREMIÀ", 'Zona 4'!J8, $B$4="BARCELONA", 'Zona 4'!J25, $B$4="BADALONA", 'Zona 4'!J42, $B$4="EL_VENDRELL", 'Zona 4'!J59, $B$4="VILANOVA", 'Zona 4'!J76, $B$4="TORTOSA", 'Zona 5'!J8, $B$4="VINAROZ", 'Zona 5'!J25, $B$4="AMPOSTA",'Zona 5'!J42, $B$4="MORA", 'Zona 5'!J59, $B$4="DELTEBRE", 'Zona 5'!J76)</f>
        <v>0</v>
      </c>
      <c r="K8" s="37" cm="1">
        <f t="array" ref="K8">_xlfn.IFS($B$4="ARCARAZO", 'Zona Norte'!K8, $B$4="ELGOIBAR", 'Zona Norte'!K25, $B$4="IRUN", 'Zona Norte'!K42, $B$4="AGUSTINOS", 'Zona Norte'!K59, $B$4="NAVAS", 'Zona Norte'!K76, $B$4="TUDELA", 'Zona Norte'!K93, $B$4="TAUSA", 'Zona Norte'!K110, $B$4="PINEDA", 'Zona 3'!K8, $B$4="MATARÓ", 'Zona 3'!K25, $B$4="ARENYS", 'Zona 3'!K42, $B$4="FIGUERES", 'Zona 3'!K59, $B$4="BANYOLES", 'Zona 3'!K76, $B$4="PALAFRUGELL", 'Zona 3'!K93,  $B$4="SANT FELIU", 'Zona 3'!K110, $B$4="LLORET", 'Zona 3'!K127, $B$4="PREMIÀ", 'Zona 4'!K8, $B$4="BARCELONA", 'Zona 4'!K25, $B$4="BADALONA", 'Zona 4'!K42, $B$4="EL_VENDRELL", 'Zona 4'!K59, $B$4="VILANOVA", 'Zona 4'!K76, $B$4="TORTOSA", 'Zona 5'!K8, $B$4="VINAROZ", 'Zona 5'!K25, $B$4="AMPOSTA",'Zona 5'!K42, $B$4="MORA", 'Zona 5'!K59, $B$4="DELTEBRE", 'Zona 5'!K76)</f>
        <v>0</v>
      </c>
      <c r="L8" s="37" cm="1">
        <f t="array" ref="L8">_xlfn.IFS($B$4="ARCARAZO", 'Zona Norte'!L8, $B$4="ELGOIBAR", 'Zona Norte'!L25, $B$4="IRUN", 'Zona Norte'!L42, $B$4="AGUSTINOS", 'Zona Norte'!L59, $B$4="NAVAS", 'Zona Norte'!L76, $B$4="TUDELA", 'Zona Norte'!L93, $B$4="TAUSA", 'Zona Norte'!L110, $B$4="PINEDA", 'Zona 3'!L8, $B$4="MATARÓ", 'Zona 3'!L25, $B$4="ARENYS", 'Zona 3'!L42, $B$4="FIGUERES", 'Zona 3'!L59, $B$4="BANYOLES", 'Zona 3'!L76, $B$4="PALAFRUGELL", 'Zona 3'!L93,  $B$4="SANT FELIU", 'Zona 3'!L110, $B$4="LLORET", 'Zona 3'!L127, $B$4="PREMIÀ", 'Zona 4'!L8, $B$4="BARCELONA", 'Zona 4'!L25, $B$4="BADALONA", 'Zona 4'!L42, $B$4="EL_VENDRELL", 'Zona 4'!L59, $B$4="VILANOVA", 'Zona 4'!L76, $B$4="TORTOSA", 'Zona 5'!L8, $B$4="VINAROZ", 'Zona 5'!L25, $B$4="AMPOSTA",'Zona 5'!L42, $B$4="MORA", 'Zona 5'!L59, $B$4="DELTEBRE", 'Zona 5'!L76)</f>
        <v>0</v>
      </c>
      <c r="M8" s="37" cm="1">
        <f t="array" ref="M8">_xlfn.IFS($B$4="ARCARAZO", 'Zona Norte'!M8, $B$4="ELGOIBAR", 'Zona Norte'!M25, $B$4="IRUN", 'Zona Norte'!M42, $B$4="AGUSTINOS", 'Zona Norte'!M59, $B$4="NAVAS", 'Zona Norte'!M76, $B$4="TUDELA", 'Zona Norte'!M93, $B$4="TAUSA", 'Zona Norte'!M110, $B$4="PINEDA", 'Zona 3'!M8, $B$4="MATARÓ", 'Zona 3'!M25, $B$4="ARENYS", 'Zona 3'!M42, $B$4="FIGUERES", 'Zona 3'!M59, $B$4="BANYOLES", 'Zona 3'!M76, $B$4="PALAFRUGELL", 'Zona 3'!M93,  $B$4="SANT FELIU", 'Zona 3'!M110, $B$4="LLORET", 'Zona 3'!M127, $B$4="PREMIÀ", 'Zona 4'!M8, $B$4="BARCELONA", 'Zona 4'!M25, $B$4="BADALONA", 'Zona 4'!M42, $B$4="EL_VENDRELL", 'Zona 4'!M59, $B$4="VILANOVA", 'Zona 4'!M76, $B$4="TORTOSA", 'Zona 5'!M8, $B$4="VINAROZ", 'Zona 5'!M25, $B$4="AMPOSTA",'Zona 5'!M42, $B$4="MORA", 'Zona 5'!M59, $B$4="DELTEBRE", 'Zona 5'!M76)</f>
        <v>0</v>
      </c>
      <c r="N8" s="73" cm="1">
        <f t="array" ref="N8">_xlfn.IFS($B$4="ARCARAZO", 'Zona Norte'!N8, $B$4="ELGOIBAR", 'Zona Norte'!N25, $B$4="IRUN", 'Zona Norte'!N42, $B$4="AGUSTINOS", 'Zona Norte'!N59, $B$4="NAVAS", 'Zona Norte'!N76, $B$4="TUDELA", 'Zona Norte'!N93, $B$4="TAUSA", 'Zona Norte'!N110, $B$4="PINEDA", 'Zona 3'!N8, $B$4="MATARÓ", 'Zona 3'!N25, $B$4="ARENYS", 'Zona 3'!N42, $B$4="FIGUERES", 'Zona 3'!N59, $B$4="BANYOLES", 'Zona 3'!N76, $B$4="PALAFRUGELL", 'Zona 3'!N93,  $B$4="SANT FELIU", 'Zona 3'!N110, $B$4="LLORET", 'Zona 3'!N127, $B$4="PREMIÀ", 'Zona 4'!N8, $B$4="BARCELONA", 'Zona 4'!N25, $B$4="BADALONA", 'Zona 4'!N42, $B$4="EL_VENDRELL", 'Zona 4'!N59, $B$4="VILANOVA", 'Zona 4'!N76, $B$4="TORTOSA", 'Zona 5'!N8, $B$4="VINAROZ", 'Zona 5'!N25, $B$4="AMPOSTA",'Zona 5'!N42, $B$4="MORA", 'Zona 5'!N59, $B$4="DELTEBRE", 'Zona 5'!N76)</f>
        <v>0</v>
      </c>
      <c r="O8" s="37" cm="1">
        <f t="array" ref="O8">_xlfn.IFS($B$4="ARCARAZO", 'Zona Norte'!O8, $B$4="ELGOIBAR", 'Zona Norte'!O25, $B$4="IRUN", 'Zona Norte'!O42, $B$4="AGUSTINOS", 'Zona Norte'!O59, $B$4="NAVAS", 'Zona Norte'!O76, $B$4="TUDELA", 'Zona Norte'!O93, $B$4="TAUSA", 'Zona Norte'!O110, $B$4="PINEDA", 'Zona 3'!O8, $B$4="MATARÓ", 'Zona 3'!O25, $B$4="ARENYS", 'Zona 3'!O42, $B$4="FIGUERES", 'Zona 3'!O59, $B$4="BANYOLES", 'Zona 3'!O76, $B$4="PALAFRUGELL", 'Zona 3'!O93,  $B$4="SANT FELIU", 'Zona 3'!O110, $B$4="LLORET", 'Zona 3'!O127, $B$4="PREMIÀ", 'Zona 4'!O8, $B$4="BARCELONA", 'Zona 4'!O25, $B$4="BADALONA", 'Zona 4'!O42, $B$4="EL_VENDRELL", 'Zona 4'!O59, $B$4="VILANOVA", 'Zona 4'!O76, $B$4="TORTOSA", 'Zona 5'!O8, $B$4="VINAROZ", 'Zona 5'!O25, $B$4="AMPOSTA",'Zona 5'!O42, $B$4="MORA", 'Zona 5'!O59, $B$4="DELTEBRE", 'Zona 5'!O76)</f>
        <v>0</v>
      </c>
      <c r="P8" s="37" cm="1">
        <f t="array" ref="P8">_xlfn.IFS($B$4="ARCARAZO", 'Zona Norte'!P8, $B$4="ELGOIBAR", 'Zona Norte'!P25, $B$4="IRUN", 'Zona Norte'!P42, $B$4="AGUSTINOS", 'Zona Norte'!P59, $B$4="NAVAS", 'Zona Norte'!P76, $B$4="TUDELA", 'Zona Norte'!P93, $B$4="TAUSA", 'Zona Norte'!P110, $B$4="PINEDA", 'Zona 3'!P8, $B$4="MATARÓ", 'Zona 3'!P25, $B$4="ARENYS", 'Zona 3'!P42, $B$4="FIGUERES", 'Zona 3'!P59, $B$4="BANYOLES", 'Zona 3'!P76, $B$4="PALAFRUGELL", 'Zona 3'!P93,  $B$4="SANT FELIU", 'Zona 3'!P110, $B$4="LLORET", 'Zona 3'!P127, $B$4="PREMIÀ", 'Zona 4'!P8, $B$4="BARCELONA", 'Zona 4'!P25, $B$4="BADALONA", 'Zona 4'!P42, $B$4="EL_VENDRELL", 'Zona 4'!P59, $B$4="VILANOVA", 'Zona 4'!P76, $B$4="TORTOSA", 'Zona 5'!P8, $B$4="VINAROZ", 'Zona 5'!P25, $B$4="AMPOSTA",'Zona 5'!P42, $B$4="MORA", 'Zona 5'!P59, $B$4="DELTEBRE", 'Zona 5'!P76)</f>
        <v>0</v>
      </c>
      <c r="Q8" s="37" cm="1">
        <f t="array" ref="Q8">_xlfn.IFS($B$4="ARCARAZO", 'Zona Norte'!Q8, $B$4="ELGOIBAR", 'Zona Norte'!Q25, $B$4="IRUN", 'Zona Norte'!Q42, $B$4="AGUSTINOS", 'Zona Norte'!Q59, $B$4="NAVAS", 'Zona Norte'!Q76, $B$4="TUDELA", 'Zona Norte'!Q93, $B$4="TAUSA", 'Zona Norte'!Q110, $B$4="PINEDA", 'Zona 3'!Q8, $B$4="MATARÓ", 'Zona 3'!Q25, $B$4="ARENYS", 'Zona 3'!Q42, $B$4="FIGUERES", 'Zona 3'!Q59, $B$4="BANYOLES", 'Zona 3'!Q76, $B$4="PALAFRUGELL", 'Zona 3'!Q93,  $B$4="SANT FELIU", 'Zona 3'!Q110, $B$4="LLORET", 'Zona 3'!Q127, $B$4="PREMIÀ", 'Zona 4'!Q8, $B$4="BARCELONA", 'Zona 4'!Q25, $B$4="BADALONA", 'Zona 4'!Q42, $B$4="EL_VENDRELL", 'Zona 4'!Q59, $B$4="VILANOVA", 'Zona 4'!Q76, $B$4="TORTOSA", 'Zona 5'!Q8, $B$4="VINAROZ", 'Zona 5'!Q25, $B$4="AMPOSTA",'Zona 5'!Q42, $B$4="MORA", 'Zona 5'!Q59, $B$4="DELTEBRE", 'Zona 5'!Q76)</f>
        <v>0</v>
      </c>
      <c r="R8" s="73" cm="1">
        <f t="array" ref="R8">_xlfn.IFS($B$4="ARCARAZO", 'Zona Norte'!R8, $B$4="ELGOIBAR", 'Zona Norte'!R25, $B$4="IRUN", 'Zona Norte'!R42, $B$4="AGUSTINOS", 'Zona Norte'!R59, $B$4="NAVAS", 'Zona Norte'!R76, $B$4="TUDELA", 'Zona Norte'!R93, $B$4="TAUSA", 'Zona Norte'!R110, $B$4="PINEDA", 'Zona 3'!R8, $B$4="MATARÓ", 'Zona 3'!R25, $B$4="ARENYS", 'Zona 3'!R42, $B$4="FIGUERES", 'Zona 3'!R59, $B$4="BANYOLES", 'Zona 3'!R76, $B$4="PALAFRUGELL", 'Zona 3'!R93,  $B$4="SANT FELIU", 'Zona 3'!R110, $B$4="LLORET", 'Zona 3'!R127, $B$4="PREMIÀ", 'Zona 4'!R8, $B$4="BARCELONA", 'Zona 4'!R25, $B$4="BADALONA", 'Zona 4'!R42, $B$4="EL_VENDRELL", 'Zona 4'!R59, $B$4="VILANOVA", 'Zona 4'!R76, $B$4="TORTOSA", 'Zona 5'!R8, $B$4="VINAROZ", 'Zona 5'!R25, $B$4="AMPOSTA",'Zona 5'!R42, $B$4="MORA", 'Zona 5'!R59, $B$4="DELTEBRE", 'Zona 5'!R76)</f>
        <v>0</v>
      </c>
      <c r="S8" s="37" cm="1">
        <f t="array" ref="S8">_xlfn.IFS($B$4="ARCARAZO", 'Zona Norte'!S8, $B$4="ELGOIBAR", 'Zona Norte'!S25, $B$4="IRUN", 'Zona Norte'!S42, $B$4="AGUSTINOS", 'Zona Norte'!S59, $B$4="NAVAS", 'Zona Norte'!S76, $B$4="TUDELA", 'Zona Norte'!S93, $B$4="TAUSA", 'Zona Norte'!S110, $B$4="PINEDA", 'Zona 3'!S8, $B$4="MATARÓ", 'Zona 3'!S25, $B$4="ARENYS", 'Zona 3'!S42, $B$4="FIGUERES", 'Zona 3'!S59, $B$4="BANYOLES", 'Zona 3'!S76, $B$4="PALAFRUGELL", 'Zona 3'!S93,  $B$4="SANT FELIU", 'Zona 3'!S110, $B$4="LLORET", 'Zona 3'!S127, $B$4="PREMIÀ", 'Zona 4'!S8, $B$4="BARCELONA", 'Zona 4'!S25, $B$4="BADALONA", 'Zona 4'!S42, $B$4="EL_VENDRELL", 'Zona 4'!S59, $B$4="VILANOVA", 'Zona 4'!S76, $B$4="TORTOSA", 'Zona 5'!S8, $B$4="VINAROZ", 'Zona 5'!S25, $B$4="AMPOSTA",'Zona 5'!S42, $B$4="MORA", 'Zona 5'!S59, $B$4="DELTEBRE", 'Zona 5'!S76)</f>
        <v>0</v>
      </c>
      <c r="T8" s="37" cm="1">
        <f t="array" ref="T8">_xlfn.IFS($B$4="ARCARAZO", 'Zona Norte'!T8, $B$4="ELGOIBAR", 'Zona Norte'!T25, $B$4="IRUN", 'Zona Norte'!T42, $B$4="AGUSTINOS", 'Zona Norte'!T59, $B$4="NAVAS", 'Zona Norte'!T76, $B$4="TUDELA", 'Zona Norte'!T93, $B$4="TAUSA", 'Zona Norte'!T110, $B$4="PINEDA", 'Zona 3'!T8, $B$4="MATARÓ", 'Zona 3'!T25, $B$4="ARENYS", 'Zona 3'!T42, $B$4="FIGUERES", 'Zona 3'!T59, $B$4="BANYOLES", 'Zona 3'!T76, $B$4="PALAFRUGELL", 'Zona 3'!T93,  $B$4="SANT FELIU", 'Zona 3'!T110, $B$4="LLORET", 'Zona 3'!T127, $B$4="PREMIÀ", 'Zona 4'!T8, $B$4="BARCELONA", 'Zona 4'!T25, $B$4="BADALONA", 'Zona 4'!T42, $B$4="EL_VENDRELL", 'Zona 4'!T59, $B$4="VILANOVA", 'Zona 4'!T76, $B$4="TORTOSA", 'Zona 5'!T8, $B$4="VINAROZ", 'Zona 5'!T25, $B$4="AMPOSTA",'Zona 5'!T42, $B$4="MORA", 'Zona 5'!T59, $B$4="DELTEBRE", 'Zona 5'!T76)</f>
        <v>0</v>
      </c>
      <c r="U8" s="37" cm="1">
        <f t="array" ref="U8">_xlfn.IFS($B$4="ARCARAZO", 'Zona Norte'!U8, $B$4="ELGOIBAR", 'Zona Norte'!U25, $B$4="IRUN", 'Zona Norte'!U42, $B$4="AGUSTINOS", 'Zona Norte'!U59, $B$4="NAVAS", 'Zona Norte'!U76, $B$4="TUDELA", 'Zona Norte'!U93, $B$4="TAUSA", 'Zona Norte'!U110, $B$4="PINEDA", 'Zona 3'!U8, $B$4="MATARÓ", 'Zona 3'!U25, $B$4="ARENYS", 'Zona 3'!U42, $B$4="FIGUERES", 'Zona 3'!U59, $B$4="BANYOLES", 'Zona 3'!U76, $B$4="PALAFRUGELL", 'Zona 3'!U93,  $B$4="SANT FELIU", 'Zona 3'!U110, $B$4="LLORET", 'Zona 3'!U127, $B$4="PREMIÀ", 'Zona 4'!U8, $B$4="BARCELONA", 'Zona 4'!U25, $B$4="BADALONA", 'Zona 4'!U42, $B$4="EL_VENDRELL", 'Zona 4'!U59, $B$4="VILANOVA", 'Zona 4'!U76, $B$4="TORTOSA", 'Zona 5'!U8, $B$4="VINAROZ", 'Zona 5'!U25, $B$4="AMPOSTA",'Zona 5'!U42, $B$4="MORA", 'Zona 5'!U59, $B$4="DELTEBRE", 'Zona 5'!U76)</f>
        <v>1</v>
      </c>
      <c r="V8" s="73" cm="1">
        <f t="array" ref="V8">_xlfn.IFS($B$4="ARCARAZO", 'Zona Norte'!V8, $B$4="ELGOIBAR", 'Zona Norte'!V25, $B$4="IRUN", 'Zona Norte'!V42, $B$4="AGUSTINOS", 'Zona Norte'!V59, $B$4="NAVAS", 'Zona Norte'!V76, $B$4="TUDELA", 'Zona Norte'!V93, $B$4="TAUSA", 'Zona Norte'!V110, $B$4="PINEDA", 'Zona 3'!V8, $B$4="MATARÓ", 'Zona 3'!V25, $B$4="ARENYS", 'Zona 3'!V42, $B$4="FIGUERES", 'Zona 3'!V59, $B$4="BANYOLES", 'Zona 3'!V76, $B$4="PALAFRUGELL", 'Zona 3'!V93,  $B$4="SANT FELIU", 'Zona 3'!V110, $B$4="LLORET", 'Zona 3'!V127, $B$4="PREMIÀ", 'Zona 4'!V8, $B$4="BARCELONA", 'Zona 4'!V25, $B$4="BADALONA", 'Zona 4'!V42, $B$4="EL_VENDRELL", 'Zona 4'!V59, $B$4="VILANOVA", 'Zona 4'!V76, $B$4="TORTOSA", 'Zona 5'!V8, $B$4="VINAROZ", 'Zona 5'!V25, $B$4="AMPOSTA",'Zona 5'!V42, $B$4="MORA", 'Zona 5'!V59, $B$4="DELTEBRE", 'Zona 5'!V76)</f>
        <v>1</v>
      </c>
      <c r="W8" s="37" cm="1">
        <f t="array" ref="W8">_xlfn.IFS($B$4="ARCARAZO", 'Zona Norte'!W8, $B$4="ELGOIBAR", 'Zona Norte'!W25, $B$4="IRUN", 'Zona Norte'!W42, $B$4="AGUSTINOS", 'Zona Norte'!W59, $B$4="NAVAS", 'Zona Norte'!W76, $B$4="TUDELA", 'Zona Norte'!W93, $B$4="TAUSA", 'Zona Norte'!W110, $B$4="PINEDA", 'Zona 3'!W8, $B$4="MATARÓ", 'Zona 3'!W25, $B$4="ARENYS", 'Zona 3'!W42, $B$4="FIGUERES", 'Zona 3'!W59, $B$4="BANYOLES", 'Zona 3'!W76, $B$4="PALAFRUGELL", 'Zona 3'!W93,  $B$4="SANT FELIU", 'Zona 3'!W110, $B$4="LLORET", 'Zona 3'!W127, $B$4="PREMIÀ", 'Zona 4'!W8, $B$4="BARCELONA", 'Zona 4'!W25, $B$4="BADALONA", 'Zona 4'!W42, $B$4="EL_VENDRELL", 'Zona 4'!W59, $B$4="VILANOVA", 'Zona 4'!W76, $B$4="TORTOSA", 'Zona 5'!W8, $B$4="VINAROZ", 'Zona 5'!W25, $B$4="AMPOSTA",'Zona 5'!W42, $B$4="MORA", 'Zona 5'!W59, $B$4="DELTEBRE", 'Zona 5'!W76)</f>
        <v>0</v>
      </c>
      <c r="X8" s="37" cm="1">
        <f t="array" ref="X8">_xlfn.IFS($B$4="ARCARAZO", 'Zona Norte'!X8, $B$4="ELGOIBAR", 'Zona Norte'!X25, $B$4="IRUN", 'Zona Norte'!X42, $B$4="AGUSTINOS", 'Zona Norte'!X59, $B$4="NAVAS", 'Zona Norte'!X76, $B$4="TUDELA", 'Zona Norte'!X93, $B$4="TAUSA", 'Zona Norte'!X110, $B$4="PINEDA", 'Zona 3'!X8, $B$4="MATARÓ", 'Zona 3'!X25, $B$4="ARENYS", 'Zona 3'!X42, $B$4="FIGUERES", 'Zona 3'!X59, $B$4="BANYOLES", 'Zona 3'!X76, $B$4="PALAFRUGELL", 'Zona 3'!X93,  $B$4="SANT FELIU", 'Zona 3'!X110, $B$4="LLORET", 'Zona 3'!X127, $B$4="PREMIÀ", 'Zona 4'!X8, $B$4="BARCELONA", 'Zona 4'!X25, $B$4="BADALONA", 'Zona 4'!X42, $B$4="EL_VENDRELL", 'Zona 4'!X59, $B$4="VILANOVA", 'Zona 4'!X76, $B$4="TORTOSA", 'Zona 5'!X8, $B$4="VINAROZ", 'Zona 5'!X25, $B$4="AMPOSTA",'Zona 5'!X42, $B$4="MORA", 'Zona 5'!X59, $B$4="DELTEBRE", 'Zona 5'!X76)</f>
        <v>0</v>
      </c>
      <c r="Y8" s="37" cm="1">
        <f t="array" ref="Y8">_xlfn.IFS($B$4="ARCARAZO", 'Zona Norte'!Y8, $B$4="ELGOIBAR", 'Zona Norte'!Y25, $B$4="IRUN", 'Zona Norte'!Y42, $B$4="AGUSTINOS", 'Zona Norte'!Y59, $B$4="NAVAS", 'Zona Norte'!Y76, $B$4="TUDELA", 'Zona Norte'!Y93, $B$4="TAUSA", 'Zona Norte'!Y110, $B$4="PINEDA", 'Zona 3'!Y8, $B$4="MATARÓ", 'Zona 3'!Y25, $B$4="ARENYS", 'Zona 3'!Y42, $B$4="FIGUERES", 'Zona 3'!Y59, $B$4="BANYOLES", 'Zona 3'!Y76, $B$4="PALAFRUGELL", 'Zona 3'!Y93,  $B$4="SANT FELIU", 'Zona 3'!Y110, $B$4="LLORET", 'Zona 3'!Y127, $B$4="PREMIÀ", 'Zona 4'!Y8, $B$4="BARCELONA", 'Zona 4'!Y25, $B$4="BADALONA", 'Zona 4'!Y42, $B$4="EL_VENDRELL", 'Zona 4'!Y59, $B$4="VILANOVA", 'Zona 4'!Y76, $B$4="TORTOSA", 'Zona 5'!Y8, $B$4="VINAROZ", 'Zona 5'!Y25, $B$4="AMPOSTA",'Zona 5'!Y42, $B$4="MORA", 'Zona 5'!Y59, $B$4="DELTEBRE", 'Zona 5'!Y76)</f>
        <v>0</v>
      </c>
      <c r="Z8" s="37" cm="1">
        <f t="array" ref="Z8">_xlfn.IFS($B$4="ARCARAZO", 'Zona Norte'!Z8, $B$4="ELGOIBAR", 'Zona Norte'!Z25, $B$4="IRUN", 'Zona Norte'!Z42, $B$4="AGUSTINOS", 'Zona Norte'!Z59, $B$4="NAVAS", 'Zona Norte'!Z76, $B$4="TUDELA", 'Zona Norte'!Z93, $B$4="TAUSA", 'Zona Norte'!Z110, $B$4="PINEDA", 'Zona 3'!Z8, $B$4="MATARÓ", 'Zona 3'!Z25, $B$4="ARENYS", 'Zona 3'!Z42, $B$4="FIGUERES", 'Zona 3'!Z59, $B$4="BANYOLES", 'Zona 3'!Z76, $B$4="PALAFRUGELL", 'Zona 3'!Z93,  $B$4="SANT FELIU", 'Zona 3'!Z110, $B$4="LLORET", 'Zona 3'!Z127, $B$4="PREMIÀ", 'Zona 4'!Z8, $B$4="BARCELONA", 'Zona 4'!Z25, $B$4="BADALONA", 'Zona 4'!Z42, $B$4="EL_VENDRELL", 'Zona 4'!Z59, $B$4="VILANOVA", 'Zona 4'!Z76, $B$4="TORTOSA", 'Zona 5'!Z8, $B$4="VINAROZ", 'Zona 5'!Z25, $B$4="AMPOSTA",'Zona 5'!Z42, $B$4="MORA", 'Zona 5'!Z59, $B$4="DELTEBRE", 'Zona 5'!Z76)</f>
        <v>0</v>
      </c>
      <c r="AA8" s="73" cm="1">
        <f t="array" ref="AA8">_xlfn.IFS($B$4="ARCARAZO", 'Zona Norte'!AA8, $B$4="ELGOIBAR", 'Zona Norte'!AA25, $B$4="IRUN", 'Zona Norte'!AA42, $B$4="AGUSTINOS", 'Zona Norte'!AA59, $B$4="NAVAS", 'Zona Norte'!AA76, $B$4="TUDELA", 'Zona Norte'!AA93, $B$4="TAUSA", 'Zona Norte'!AA110, $B$4="PINEDA", 'Zona 3'!AA8, $B$4="MATARÓ", 'Zona 3'!AA25, $B$4="ARENYS", 'Zona 3'!AA42, $B$4="FIGUERES", 'Zona 3'!AA59, $B$4="BANYOLES", 'Zona 3'!AA76, $B$4="PALAFRUGELL", 'Zona 3'!AA93,  $B$4="SANT FELIU", 'Zona 3'!AA110, $B$4="LLORET", 'Zona 3'!AA127, $B$4="PREMIÀ", 'Zona 4'!AA8, $B$4="BARCELONA", 'Zona 4'!AA25, $B$4="BADALONA", 'Zona 4'!AA42, $B$4="EL_VENDRELL", 'Zona 4'!AA59, $B$4="VILANOVA", 'Zona 4'!AA76, $B$4="TORTOSA", 'Zona 5'!AA8, $B$4="VINAROZ", 'Zona 5'!AA25, $B$4="AMPOSTA",'Zona 5'!AA42, $B$4="MORA", 'Zona 5'!AA59, $B$4="DELTEBRE", 'Zona 5'!AA76)</f>
        <v>0</v>
      </c>
      <c r="AB8" s="37" cm="1">
        <f t="array" ref="AB8">_xlfn.IFS($B$4="ARCARAZO", 'Zona Norte'!AB8, $B$4="ELGOIBAR", 'Zona Norte'!AB25, $B$4="IRUN", 'Zona Norte'!AB42, $B$4="AGUSTINOS", 'Zona Norte'!AB59, $B$4="NAVAS", 'Zona Norte'!AB76, $B$4="TUDELA", 'Zona Norte'!AB93, $B$4="TAUSA", 'Zona Norte'!AB110, $B$4="PINEDA", 'Zona 3'!AB8, $B$4="MATARÓ", 'Zona 3'!AB25, $B$4="ARENYS", 'Zona 3'!AB42, $B$4="FIGUERES", 'Zona 3'!AB59, $B$4="BANYOLES", 'Zona 3'!AB76, $B$4="PALAFRUGELL", 'Zona 3'!AB93,  $B$4="SANT FELIU", 'Zona 3'!AB110, $B$4="LLORET", 'Zona 3'!AB127, $B$4="PREMIÀ", 'Zona 4'!AB8, $B$4="BARCELONA", 'Zona 4'!AB25, $B$4="BADALONA", 'Zona 4'!AB42, $B$4="EL_VENDRELL", 'Zona 4'!AB59, $B$4="VILANOVA", 'Zona 4'!AB76, $B$4="TORTOSA", 'Zona 5'!AB8, $B$4="VINAROZ", 'Zona 5'!AB25, $B$4="AMPOSTA",'Zona 5'!AB42, $B$4="MORA", 'Zona 5'!AB59, $B$4="DELTEBRE", 'Zona 5'!AB76)</f>
        <v>0</v>
      </c>
      <c r="AC8" s="37" cm="1">
        <f t="array" ref="AC8">_xlfn.IFS($B$4="ARCARAZO", 'Zona Norte'!AC8, $B$4="ELGOIBAR", 'Zona Norte'!AC25, $B$4="IRUN", 'Zona Norte'!AC42, $B$4="AGUSTINOS", 'Zona Norte'!AC59, $B$4="NAVAS", 'Zona Norte'!AC76, $B$4="TUDELA", 'Zona Norte'!AC93, $B$4="TAUSA", 'Zona Norte'!AC110, $B$4="PINEDA", 'Zona 3'!AC8, $B$4="MATARÓ", 'Zona 3'!AC25, $B$4="ARENYS", 'Zona 3'!AC42, $B$4="FIGUERES", 'Zona 3'!AC59, $B$4="BANYOLES", 'Zona 3'!AC76, $B$4="PALAFRUGELL", 'Zona 3'!AC93,  $B$4="SANT FELIU", 'Zona 3'!AC110, $B$4="LLORET", 'Zona 3'!AC127, $B$4="PREMIÀ", 'Zona 4'!AC8, $B$4="BARCELONA", 'Zona 4'!AC25, $B$4="BADALONA", 'Zona 4'!AC42, $B$4="EL_VENDRELL", 'Zona 4'!AC59, $B$4="VILANOVA", 'Zona 4'!AC76, $B$4="TORTOSA", 'Zona 5'!AC8, $B$4="VINAROZ", 'Zona 5'!AC25, $B$4="AMPOSTA",'Zona 5'!AC42, $B$4="MORA", 'Zona 5'!AC59, $B$4="DELTEBRE", 'Zona 5'!AC76)</f>
        <v>0</v>
      </c>
      <c r="AD8" s="37" cm="1">
        <f t="array" ref="AD8">_xlfn.IFS($B$4="ARCARAZO", 'Zona Norte'!AD8, $B$4="ELGOIBAR", 'Zona Norte'!AD25, $B$4="IRUN", 'Zona Norte'!AD42, $B$4="AGUSTINOS", 'Zona Norte'!AD59, $B$4="NAVAS", 'Zona Norte'!AD76, $B$4="TUDELA", 'Zona Norte'!AD93, $B$4="TAUSA", 'Zona Norte'!AD110, $B$4="PINEDA", 'Zona 3'!AD8, $B$4="MATARÓ", 'Zona 3'!AD25, $B$4="ARENYS", 'Zona 3'!AD42, $B$4="FIGUERES", 'Zona 3'!AD59, $B$4="BANYOLES", 'Zona 3'!AD76, $B$4="PALAFRUGELL", 'Zona 3'!AD93,  $B$4="SANT FELIU", 'Zona 3'!AD110, $B$4="LLORET", 'Zona 3'!AD127, $B$4="PREMIÀ", 'Zona 4'!AD8, $B$4="BARCELONA", 'Zona 4'!AD25, $B$4="BADALONA", 'Zona 4'!AD42, $B$4="EL_VENDRELL", 'Zona 4'!AD59, $B$4="VILANOVA", 'Zona 4'!AD76, $B$4="TORTOSA", 'Zona 5'!AD8, $B$4="VINAROZ", 'Zona 5'!AD25, $B$4="AMPOSTA",'Zona 5'!AD42, $B$4="MORA", 'Zona 5'!AD59, $B$4="DELTEBRE", 'Zona 5'!AD76)</f>
        <v>0</v>
      </c>
      <c r="AE8" s="37" cm="1">
        <f t="array" ref="AE8">_xlfn.IFS($B$4="ARCARAZO", 'Zona Norte'!AE8, $B$4="ELGOIBAR", 'Zona Norte'!AE25, $B$4="IRUN", 'Zona Norte'!AE42, $B$4="AGUSTINOS", 'Zona Norte'!AE59, $B$4="NAVAS", 'Zona Norte'!AE76, $B$4="TUDELA", 'Zona Norte'!AE93, $B$4="TAUSA", 'Zona Norte'!AE110, $B$4="PINEDA", 'Zona 3'!AE8, $B$4="MATARÓ", 'Zona 3'!AE25, $B$4="ARENYS", 'Zona 3'!AE42, $B$4="FIGUERES", 'Zona 3'!AE59, $B$4="BANYOLES", 'Zona 3'!AE76, $B$4="PALAFRUGELL", 'Zona 3'!AE93,  $B$4="SANT FELIU", 'Zona 3'!AE110, $B$4="LLORET", 'Zona 3'!AE127, $B$4="PREMIÀ", 'Zona 4'!AE8, $B$4="BARCELONA", 'Zona 4'!AE25, $B$4="BADALONA", 'Zona 4'!AE42, $B$4="EL_VENDRELL", 'Zona 4'!AE59, $B$4="VILANOVA", 'Zona 4'!AE76, $B$4="TORTOSA", 'Zona 5'!AE8, $B$4="VINAROZ", 'Zona 5'!AE25, $B$4="AMPOSTA",'Zona 5'!AE42, $B$4="MORA", 'Zona 5'!AE59, $B$4="DELTEBRE", 'Zona 5'!AE76)</f>
        <v>0</v>
      </c>
      <c r="AF8" s="75"/>
      <c r="AG8" s="37" cm="1">
        <f t="array" ref="AG8">_xlfn.IFS($B$4="ARCARAZO", 'Zona Norte'!AG8, $B$4="ELGOIBAR", 'Zona Norte'!AG25, $B$4="IRUN", 'Zona Norte'!AG42, $B$4="AGUSTINOS", 'Zona Norte'!AG59, $B$4="NAVAS", 'Zona Norte'!AG76, $B$4="TUDELA", 'Zona Norte'!AG93, $B$4="TAUSA", 'Zona Norte'!AG110, $B$4="PINEDA", 'Zona 3'!AG8, $B$4="MATARÓ", 'Zona 3'!AG25, $B$4="ARENYS", 'Zona 3'!AG42, $B$4="FIGUERES", 'Zona 3'!AG59, $B$4="BANYOLES", 'Zona 3'!AG76, $B$4="PALAFRUGELL", 'Zona 3'!AG93,  $B$4="SANT FELIU", 'Zona 3'!AG110, $B$4="LLORET", 'Zona 3'!AG127, $B$4="PREMIÀ", 'Zona 4'!AG8, $B$4="BARCELONA", 'Zona 4'!AG25, $B$4="BADALONA", 'Zona 4'!AG42, $B$4="EL_VENDRELL", 'Zona 4'!AG59, $B$4="VILANOVA", 'Zona 4'!AG76, $B$4="TORTOSA", 'Zona 5'!AG8, $B$4="VINAROZ", 'Zona 5'!AG25, $B$4="AMPOSTA",'Zona 5'!AG42, $B$4="MORA", 'Zona 5'!AG59, $B$4="DELTEBRE", 'Zona 5'!AG76)</f>
        <v>0</v>
      </c>
      <c r="AH8" s="37" cm="1">
        <f t="array" ref="AH8">_xlfn.IFS($B$4="ARCARAZO", 'Zona Norte'!AH8, $B$4="ELGOIBAR", 'Zona Norte'!AH25, $B$4="IRUN", 'Zona Norte'!AH42, $B$4="AGUSTINOS", 'Zona Norte'!AH59, $B$4="NAVAS", 'Zona Norte'!AH76, $B$4="TUDELA", 'Zona Norte'!AH93, $B$4="TAUSA", 'Zona Norte'!AH110, $B$4="PINEDA", 'Zona 3'!AH8, $B$4="MATARÓ", 'Zona 3'!AH25, $B$4="ARENYS", 'Zona 3'!AH42, $B$4="FIGUERES", 'Zona 3'!AH59, $B$4="BANYOLES", 'Zona 3'!AH76, $B$4="PALAFRUGELL", 'Zona 3'!AH93,  $B$4="SANT FELIU", 'Zona 3'!AH110, $B$4="LLORET", 'Zona 3'!AH127, $B$4="PREMIÀ", 'Zona 4'!AH8, $B$4="BARCELONA", 'Zona 4'!AH25, $B$4="BADALONA", 'Zona 4'!AH42, $B$4="EL_VENDRELL", 'Zona 4'!AH59, $B$4="VILANOVA", 'Zona 4'!AH76, $B$4="TORTOSA", 'Zona 5'!AH8, $B$4="VINAROZ", 'Zona 5'!AH25, $B$4="AMPOSTA",'Zona 5'!AH42, $B$4="MORA", 'Zona 5'!AH59, $B$4="DELTEBRE", 'Zona 5'!AH76)</f>
        <v>0</v>
      </c>
      <c r="AI8" s="37" cm="1">
        <f t="array" ref="AI8">_xlfn.IFS($B$4="ARCARAZO", 'Zona Norte'!AI8, $B$4="ELGOIBAR", 'Zona Norte'!AI25, $B$4="IRUN", 'Zona Norte'!AI42, $B$4="AGUSTINOS", 'Zona Norte'!AI59, $B$4="NAVAS", 'Zona Norte'!AI76, $B$4="TUDELA", 'Zona Norte'!AI93, $B$4="TAUSA", 'Zona Norte'!AI110, $B$4="PINEDA", 'Zona 3'!AI8, $B$4="MATARÓ", 'Zona 3'!AI25, $B$4="ARENYS", 'Zona 3'!AI42, $B$4="FIGUERES", 'Zona 3'!AI59, $B$4="BANYOLES", 'Zona 3'!AI76, $B$4="PALAFRUGELL", 'Zona 3'!AI93,  $B$4="SANT FELIU", 'Zona 3'!AI110, $B$4="LLORET", 'Zona 3'!AI127, $B$4="PREMIÀ", 'Zona 4'!AI8, $B$4="BARCELONA", 'Zona 4'!AI25, $B$4="BADALONA", 'Zona 4'!AI42, $B$4="EL_VENDRELL", 'Zona 4'!AI59, $B$4="VILANOVA", 'Zona 4'!AI76, $B$4="TORTOSA", 'Zona 5'!AI8, $B$4="VINAROZ", 'Zona 5'!AI25, $B$4="AMPOSTA",'Zona 5'!AI42, $B$4="MORA", 'Zona 5'!AI59, $B$4="DELTEBRE", 'Zona 5'!AI76)</f>
        <v>0</v>
      </c>
      <c r="AJ8" s="37" cm="1">
        <f t="array" ref="AJ8">_xlfn.IFS($B$4="ARCARAZO", 'Zona Norte'!AJ8, $B$4="ELGOIBAR", 'Zona Norte'!AJ25, $B$4="IRUN", 'Zona Norte'!AJ42, $B$4="AGUSTINOS", 'Zona Norte'!AJ59, $B$4="NAVAS", 'Zona Norte'!AJ76, $B$4="TUDELA", 'Zona Norte'!AJ93, $B$4="TAUSA", 'Zona Norte'!AJ110, $B$4="PINEDA", 'Zona 3'!AJ8, $B$4="MATARÓ", 'Zona 3'!AJ25, $B$4="ARENYS", 'Zona 3'!AJ42, $B$4="FIGUERES", 'Zona 3'!AJ59, $B$4="BANYOLES", 'Zona 3'!AJ76, $B$4="PALAFRUGELL", 'Zona 3'!AJ93,  $B$4="SANT FELIU", 'Zona 3'!AJ110, $B$4="LLORET", 'Zona 3'!AJ127, $B$4="PREMIÀ", 'Zona 4'!AJ8, $B$4="BARCELONA", 'Zona 4'!AJ25, $B$4="BADALONA", 'Zona 4'!AJ42, $B$4="EL_VENDRELL", 'Zona 4'!AJ59, $B$4="VILANOVA", 'Zona 4'!AJ76, $B$4="TORTOSA", 'Zona 5'!AJ8, $B$4="VINAROZ", 'Zona 5'!AJ25, $B$4="AMPOSTA",'Zona 5'!AJ42, $B$4="MORA", 'Zona 5'!AJ59, $B$4="DELTEBRE", 'Zona 5'!AJ76)</f>
        <v>0</v>
      </c>
      <c r="AK8" s="73" cm="1">
        <f t="array" ref="AK8">_xlfn.IFS($B$4="ARCARAZO", 'Zona Norte'!AK8, $B$4="ELGOIBAR", 'Zona Norte'!AK25, $B$4="IRUN", 'Zona Norte'!AK42, $B$4="AGUSTINOS", 'Zona Norte'!AK59, $B$4="NAVAS", 'Zona Norte'!AK76, $B$4="TUDELA", 'Zona Norte'!AK93, $B$4="TAUSA", 'Zona Norte'!AK110, $B$4="PINEDA", 'Zona 3'!AK8, $B$4="MATARÓ", 'Zona 3'!AK25, $B$4="ARENYS", 'Zona 3'!AK42, $B$4="FIGUERES", 'Zona 3'!AK59, $B$4="BANYOLES", 'Zona 3'!AK76, $B$4="PALAFRUGELL", 'Zona 3'!AK93,  $B$4="SANT FELIU", 'Zona 3'!AK110, $B$4="LLORET", 'Zona 3'!AK127, $B$4="PREMIÀ", 'Zona 4'!AK8, $B$4="BARCELONA", 'Zona 4'!AK25, $B$4="BADALONA", 'Zona 4'!AK42, $B$4="EL_VENDRELL", 'Zona 4'!AK59, $B$4="VILANOVA", 'Zona 4'!AK76, $B$4="TORTOSA", 'Zona 5'!AK8, $B$4="VINAROZ", 'Zona 5'!AK25, $B$4="AMPOSTA",'Zona 5'!AK42, $B$4="MORA", 'Zona 5'!AK59, $B$4="DELTEBRE", 'Zona 5'!AK76)</f>
        <v>0</v>
      </c>
      <c r="AL8" s="37" cm="1">
        <f t="array" ref="AL8">_xlfn.IFS($B$4="ARCARAZO", 'Zona Norte'!AL8, $B$4="ELGOIBAR", 'Zona Norte'!AL25, $B$4="IRUN", 'Zona Norte'!AL42, $B$4="AGUSTINOS", 'Zona Norte'!AL59, $B$4="NAVAS", 'Zona Norte'!AL76, $B$4="TUDELA", 'Zona Norte'!AL93, $B$4="TAUSA", 'Zona Norte'!AL110, $B$4="PINEDA", 'Zona 3'!AL8, $B$4="MATARÓ", 'Zona 3'!AL25, $B$4="ARENYS", 'Zona 3'!AL42, $B$4="FIGUERES", 'Zona 3'!AL59, $B$4="BANYOLES", 'Zona 3'!AL76, $B$4="PALAFRUGELL", 'Zona 3'!AL93,  $B$4="SANT FELIU", 'Zona 3'!AL110, $B$4="LLORET", 'Zona 3'!AL127, $B$4="PREMIÀ", 'Zona 4'!AL8, $B$4="BARCELONA", 'Zona 4'!AL25, $B$4="BADALONA", 'Zona 4'!AL42, $B$4="EL_VENDRELL", 'Zona 4'!AL59, $B$4="VILANOVA", 'Zona 4'!AL76, $B$4="TORTOSA", 'Zona 5'!AL8, $B$4="VINAROZ", 'Zona 5'!AL25, $B$4="AMPOSTA",'Zona 5'!AL42, $B$4="MORA", 'Zona 5'!AL59, $B$4="DELTEBRE", 'Zona 5'!AL76)</f>
        <v>0</v>
      </c>
      <c r="AM8" s="37" cm="1">
        <f t="array" ref="AM8">_xlfn.IFS($B$4="ARCARAZO", 'Zona Norte'!AM8, $B$4="ELGOIBAR", 'Zona Norte'!AM25, $B$4="IRUN", 'Zona Norte'!AM42, $B$4="AGUSTINOS", 'Zona Norte'!AM59, $B$4="NAVAS", 'Zona Norte'!AM76, $B$4="TUDELA", 'Zona Norte'!AM93, $B$4="TAUSA", 'Zona Norte'!AM110, $B$4="PINEDA", 'Zona 3'!AM8, $B$4="MATARÓ", 'Zona 3'!AM25, $B$4="ARENYS", 'Zona 3'!AM42, $B$4="FIGUERES", 'Zona 3'!AM59, $B$4="BANYOLES", 'Zona 3'!AM76, $B$4="PALAFRUGELL", 'Zona 3'!AM93,  $B$4="SANT FELIU", 'Zona 3'!AM110, $B$4="LLORET", 'Zona 3'!AM127, $B$4="PREMIÀ", 'Zona 4'!AM8, $B$4="BARCELONA", 'Zona 4'!AM25, $B$4="BADALONA", 'Zona 4'!AM42, $B$4="EL_VENDRELL", 'Zona 4'!AM59, $B$4="VILANOVA", 'Zona 4'!AM76, $B$4="TORTOSA", 'Zona 5'!AM8, $B$4="VINAROZ", 'Zona 5'!AM25, $B$4="AMPOSTA",'Zona 5'!AM42, $B$4="MORA", 'Zona 5'!AM59, $B$4="DELTEBRE", 'Zona 5'!AM76)</f>
        <v>0</v>
      </c>
      <c r="AN8" s="37" cm="1">
        <f t="array" ref="AN8">_xlfn.IFS($B$4="ARCARAZO", 'Zona Norte'!AN8, $B$4="ELGOIBAR", 'Zona Norte'!AN25, $B$4="IRUN", 'Zona Norte'!AN42, $B$4="AGUSTINOS", 'Zona Norte'!AN59, $B$4="NAVAS", 'Zona Norte'!AN76, $B$4="TUDELA", 'Zona Norte'!AN93, $B$4="TAUSA", 'Zona Norte'!AN110, $B$4="PINEDA", 'Zona 3'!AN8, $B$4="MATARÓ", 'Zona 3'!AN25, $B$4="ARENYS", 'Zona 3'!AN42, $B$4="FIGUERES", 'Zona 3'!AN59, $B$4="BANYOLES", 'Zona 3'!AN76, $B$4="PALAFRUGELL", 'Zona 3'!AN93,  $B$4="SANT FELIU", 'Zona 3'!AN110, $B$4="LLORET", 'Zona 3'!AN127, $B$4="PREMIÀ", 'Zona 4'!AN8, $B$4="BARCELONA", 'Zona 4'!AN25, $B$4="BADALONA", 'Zona 4'!AN42, $B$4="EL_VENDRELL", 'Zona 4'!AN59, $B$4="VILANOVA", 'Zona 4'!AN76, $B$4="TORTOSA", 'Zona 5'!AN8, $B$4="VINAROZ", 'Zona 5'!AN25, $B$4="AMPOSTA",'Zona 5'!AN42, $B$4="MORA", 'Zona 5'!AN59, $B$4="DELTEBRE", 'Zona 5'!AN76)</f>
        <v>0</v>
      </c>
      <c r="AO8" s="73" cm="1">
        <f t="array" ref="AO8">_xlfn.IFS($B$4="ARCARAZO", 'Zona Norte'!AO8, $B$4="ELGOIBAR", 'Zona Norte'!AO25, $B$4="IRUN", 'Zona Norte'!AO42, $B$4="AGUSTINOS", 'Zona Norte'!AO59, $B$4="NAVAS", 'Zona Norte'!AO76, $B$4="TUDELA", 'Zona Norte'!AO93, $B$4="TAUSA", 'Zona Norte'!AO110, $B$4="PINEDA", 'Zona 3'!AO8, $B$4="MATARÓ", 'Zona 3'!AO25, $B$4="ARENYS", 'Zona 3'!AO42, $B$4="FIGUERES", 'Zona 3'!AO59, $B$4="BANYOLES", 'Zona 3'!AO76, $B$4="PALAFRUGELL", 'Zona 3'!AO93,  $B$4="SANT FELIU", 'Zona 3'!AO110, $B$4="LLORET", 'Zona 3'!AO127, $B$4="PREMIÀ", 'Zona 4'!AO8, $B$4="BARCELONA", 'Zona 4'!AO25, $B$4="BADALONA", 'Zona 4'!AO42, $B$4="EL_VENDRELL", 'Zona 4'!AO59, $B$4="VILANOVA", 'Zona 4'!AO76, $B$4="TORTOSA", 'Zona 5'!AO8, $B$4="VINAROZ", 'Zona 5'!AO25, $B$4="AMPOSTA",'Zona 5'!AO42, $B$4="MORA", 'Zona 5'!AO59, $B$4="DELTEBRE", 'Zona 5'!AO76)</f>
        <v>0</v>
      </c>
      <c r="AP8" s="37" cm="1">
        <f t="array" ref="AP8">_xlfn.IFS($B$4="ARCARAZO", 'Zona Norte'!AP8, $B$4="ELGOIBAR", 'Zona Norte'!AP25, $B$4="IRUN", 'Zona Norte'!AP42, $B$4="AGUSTINOS", 'Zona Norte'!AP59, $B$4="NAVAS", 'Zona Norte'!AP76, $B$4="TUDELA", 'Zona Norte'!AP93, $B$4="TAUSA", 'Zona Norte'!AP110, $B$4="PINEDA", 'Zona 3'!AP8, $B$4="MATARÓ", 'Zona 3'!AP25, $B$4="ARENYS", 'Zona 3'!AP42, $B$4="FIGUERES", 'Zona 3'!AP59, $B$4="BANYOLES", 'Zona 3'!AP76, $B$4="PALAFRUGELL", 'Zona 3'!AP93,  $B$4="SANT FELIU", 'Zona 3'!AP110, $B$4="LLORET", 'Zona 3'!AP127, $B$4="PREMIÀ", 'Zona 4'!AP8, $B$4="BARCELONA", 'Zona 4'!AP25, $B$4="BADALONA", 'Zona 4'!AP42, $B$4="EL_VENDRELL", 'Zona 4'!AP59, $B$4="VILANOVA", 'Zona 4'!AP76, $B$4="TORTOSA", 'Zona 5'!AP8, $B$4="VINAROZ", 'Zona 5'!AP25, $B$4="AMPOSTA",'Zona 5'!AP42, $B$4="MORA", 'Zona 5'!AP59, $B$4="DELTEBRE", 'Zona 5'!AP76)</f>
        <v>0</v>
      </c>
      <c r="AQ8" s="37" cm="1">
        <f t="array" ref="AQ8">_xlfn.IFS($B$4="ARCARAZO", 'Zona Norte'!AQ8, $B$4="ELGOIBAR", 'Zona Norte'!AQ25, $B$4="IRUN", 'Zona Norte'!AQ42, $B$4="AGUSTINOS", 'Zona Norte'!AQ59, $B$4="NAVAS", 'Zona Norte'!AQ76, $B$4="TUDELA", 'Zona Norte'!AQ93, $B$4="TAUSA", 'Zona Norte'!AQ110, $B$4="PINEDA", 'Zona 3'!AQ8, $B$4="MATARÓ", 'Zona 3'!AQ25, $B$4="ARENYS", 'Zona 3'!AQ42, $B$4="FIGUERES", 'Zona 3'!AQ59, $B$4="BANYOLES", 'Zona 3'!AQ76, $B$4="PALAFRUGELL", 'Zona 3'!AQ93,  $B$4="SANT FELIU", 'Zona 3'!AQ110, $B$4="LLORET", 'Zona 3'!AQ127, $B$4="PREMIÀ", 'Zona 4'!AQ8, $B$4="BARCELONA", 'Zona 4'!AQ25, $B$4="BADALONA", 'Zona 4'!AQ42, $B$4="EL_VENDRELL", 'Zona 4'!AQ59, $B$4="VILANOVA", 'Zona 4'!AQ76, $B$4="TORTOSA", 'Zona 5'!AQ8, $B$4="VINAROZ", 'Zona 5'!AQ25, $B$4="AMPOSTA",'Zona 5'!AQ42, $B$4="MORA", 'Zona 5'!AQ59, $B$4="DELTEBRE", 'Zona 5'!AQ76)</f>
        <v>0</v>
      </c>
      <c r="AR8" s="37" cm="1">
        <f t="array" ref="AR8">_xlfn.IFS($B$4="ARCARAZO", 'Zona Norte'!AR8, $B$4="ELGOIBAR", 'Zona Norte'!AR25, $B$4="IRUN", 'Zona Norte'!AR42, $B$4="AGUSTINOS", 'Zona Norte'!AR59, $B$4="NAVAS", 'Zona Norte'!AR76, $B$4="TUDELA", 'Zona Norte'!AR93, $B$4="TAUSA", 'Zona Norte'!AR110, $B$4="PINEDA", 'Zona 3'!AR8, $B$4="MATARÓ", 'Zona 3'!AR25, $B$4="ARENYS", 'Zona 3'!AR42, $B$4="FIGUERES", 'Zona 3'!AR59, $B$4="BANYOLES", 'Zona 3'!AR76, $B$4="PALAFRUGELL", 'Zona 3'!AR93,  $B$4="SANT FELIU", 'Zona 3'!AR110, $B$4="LLORET", 'Zona 3'!AR127, $B$4="PREMIÀ", 'Zona 4'!AR8, $B$4="BARCELONA", 'Zona 4'!AR25, $B$4="BADALONA", 'Zona 4'!AR42, $B$4="EL_VENDRELL", 'Zona 4'!AR59, $B$4="VILANOVA", 'Zona 4'!AR76, $B$4="TORTOSA", 'Zona 5'!AR8, $B$4="VINAROZ", 'Zona 5'!AR25, $B$4="AMPOSTA",'Zona 5'!AR42, $B$4="MORA", 'Zona 5'!AR59, $B$4="DELTEBRE", 'Zona 5'!AR76)</f>
        <v>0</v>
      </c>
      <c r="AS8" s="73" cm="1">
        <f t="array" ref="AS8">_xlfn.IFS($B$4="ARCARAZO", 'Zona Norte'!AS8, $B$4="ELGOIBAR", 'Zona Norte'!AS25, $B$4="IRUN", 'Zona Norte'!AS42, $B$4="AGUSTINOS", 'Zona Norte'!AS59, $B$4="NAVAS", 'Zona Norte'!AS76, $B$4="TUDELA", 'Zona Norte'!AS93, $B$4="TAUSA", 'Zona Norte'!AS110, $B$4="PINEDA", 'Zona 3'!AS8, $B$4="MATARÓ", 'Zona 3'!AS25, $B$4="ARENYS", 'Zona 3'!AS42, $B$4="FIGUERES", 'Zona 3'!AS59, $B$4="BANYOLES", 'Zona 3'!AS76, $B$4="PALAFRUGELL", 'Zona 3'!AS93,  $B$4="SANT FELIU", 'Zona 3'!AS110, $B$4="LLORET", 'Zona 3'!AS127, $B$4="PREMIÀ", 'Zona 4'!AS8, $B$4="BARCELONA", 'Zona 4'!AS25, $B$4="BADALONA", 'Zona 4'!AS42, $B$4="EL_VENDRELL", 'Zona 4'!AS59, $B$4="VILANOVA", 'Zona 4'!AS76, $B$4="TORTOSA", 'Zona 5'!AS8, $B$4="VINAROZ", 'Zona 5'!AS25, $B$4="AMPOSTA",'Zona 5'!AS42, $B$4="MORA", 'Zona 5'!AS59, $B$4="DELTEBRE", 'Zona 5'!AS76)</f>
        <v>0</v>
      </c>
      <c r="AT8" s="37" cm="1">
        <f t="array" ref="AT8">_xlfn.IFS($B$4="ARCARAZO", 'Zona Norte'!AT8, $B$4="ELGOIBAR", 'Zona Norte'!AT25, $B$4="IRUN", 'Zona Norte'!AT42, $B$4="AGUSTINOS", 'Zona Norte'!AT59, $B$4="NAVAS", 'Zona Norte'!AT76, $B$4="TUDELA", 'Zona Norte'!AT93, $B$4="TAUSA", 'Zona Norte'!AT110, $B$4="PINEDA", 'Zona 3'!AT8, $B$4="MATARÓ", 'Zona 3'!AT25, $B$4="ARENYS", 'Zona 3'!AT42, $B$4="FIGUERES", 'Zona 3'!AT59, $B$4="BANYOLES", 'Zona 3'!AT76, $B$4="PALAFRUGELL", 'Zona 3'!AT93,  $B$4="SANT FELIU", 'Zona 3'!AT110, $B$4="LLORET", 'Zona 3'!AT127, $B$4="PREMIÀ", 'Zona 4'!AT8, $B$4="BARCELONA", 'Zona 4'!AT25, $B$4="BADALONA", 'Zona 4'!AT42, $B$4="EL_VENDRELL", 'Zona 4'!AT59, $B$4="VILANOVA", 'Zona 4'!AT76, $B$4="TORTOSA", 'Zona 5'!AT8, $B$4="VINAROZ", 'Zona 5'!AT25, $B$4="AMPOSTA",'Zona 5'!AT42, $B$4="MORA", 'Zona 5'!AT59, $B$4="DELTEBRE", 'Zona 5'!AT76)</f>
        <v>0</v>
      </c>
      <c r="AU8" s="37" cm="1">
        <f t="array" ref="AU8">_xlfn.IFS($B$4="ARCARAZO", 'Zona Norte'!AU8, $B$4="ELGOIBAR", 'Zona Norte'!AU25, $B$4="IRUN", 'Zona Norte'!AU42, $B$4="AGUSTINOS", 'Zona Norte'!AU59, $B$4="NAVAS", 'Zona Norte'!AU76, $B$4="TUDELA", 'Zona Norte'!AU93, $B$4="TAUSA", 'Zona Norte'!AU110, $B$4="PINEDA", 'Zona 3'!AU8, $B$4="MATARÓ", 'Zona 3'!AU25, $B$4="ARENYS", 'Zona 3'!AU42, $B$4="FIGUERES", 'Zona 3'!AU59, $B$4="BANYOLES", 'Zona 3'!AU76, $B$4="PALAFRUGELL", 'Zona 3'!AU93,  $B$4="SANT FELIU", 'Zona 3'!AU110, $B$4="LLORET", 'Zona 3'!AU127, $B$4="PREMIÀ", 'Zona 4'!AU8, $B$4="BARCELONA", 'Zona 4'!AU25, $B$4="BADALONA", 'Zona 4'!AU42, $B$4="EL_VENDRELL", 'Zona 4'!AU59, $B$4="VILANOVA", 'Zona 4'!AU76, $B$4="TORTOSA", 'Zona 5'!AU8, $B$4="VINAROZ", 'Zona 5'!AU25, $B$4="AMPOSTA",'Zona 5'!AU42, $B$4="MORA", 'Zona 5'!AU59, $B$4="DELTEBRE", 'Zona 5'!AU76)</f>
        <v>0</v>
      </c>
      <c r="AV8" s="37" cm="1">
        <f t="array" ref="AV8">_xlfn.IFS($B$4="ARCARAZO", 'Zona Norte'!AV8, $B$4="ELGOIBAR", 'Zona Norte'!AV25, $B$4="IRUN", 'Zona Norte'!AV42, $B$4="AGUSTINOS", 'Zona Norte'!AV59, $B$4="NAVAS", 'Zona Norte'!AV76, $B$4="TUDELA", 'Zona Norte'!AV93, $B$4="TAUSA", 'Zona Norte'!AV110, $B$4="PINEDA", 'Zona 3'!AV8, $B$4="MATARÓ", 'Zona 3'!AV25, $B$4="ARENYS", 'Zona 3'!AV42, $B$4="FIGUERES", 'Zona 3'!AV59, $B$4="BANYOLES", 'Zona 3'!AV76, $B$4="PALAFRUGELL", 'Zona 3'!AV93,  $B$4="SANT FELIU", 'Zona 3'!AV110, $B$4="LLORET", 'Zona 3'!AV127, $B$4="PREMIÀ", 'Zona 4'!AV8, $B$4="BARCELONA", 'Zona 4'!AV25, $B$4="BADALONA", 'Zona 4'!AV42, $B$4="EL_VENDRELL", 'Zona 4'!AV59, $B$4="VILANOVA", 'Zona 4'!AV76, $B$4="TORTOSA", 'Zona 5'!AV8, $B$4="VINAROZ", 'Zona 5'!AV25, $B$4="AMPOSTA",'Zona 5'!AV42, $B$4="MORA", 'Zona 5'!AV59, $B$4="DELTEBRE", 'Zona 5'!AV76)</f>
        <v>0</v>
      </c>
      <c r="AW8" s="37" cm="1">
        <f t="array" ref="AW8">_xlfn.IFS($B$4="ARCARAZO", 'Zona Norte'!AW8, $B$4="ELGOIBAR", 'Zona Norte'!AW25, $B$4="IRUN", 'Zona Norte'!AW42, $B$4="AGUSTINOS", 'Zona Norte'!AW59, $B$4="NAVAS", 'Zona Norte'!AW76, $B$4="TUDELA", 'Zona Norte'!AW93, $B$4="TAUSA", 'Zona Norte'!AW110, $B$4="PINEDA", 'Zona 3'!AW8, $B$4="MATARÓ", 'Zona 3'!AW25, $B$4="ARENYS", 'Zona 3'!AW42, $B$4="FIGUERES", 'Zona 3'!AW59, $B$4="BANYOLES", 'Zona 3'!AW76, $B$4="PALAFRUGELL", 'Zona 3'!AW93,  $B$4="SANT FELIU", 'Zona 3'!AW110, $B$4="LLORET", 'Zona 3'!AW127, $B$4="PREMIÀ", 'Zona 4'!AW8, $B$4="BARCELONA", 'Zona 4'!AW25, $B$4="BADALONA", 'Zona 4'!AW42, $B$4="EL_VENDRELL", 'Zona 4'!AW59, $B$4="VILANOVA", 'Zona 4'!AW76, $B$4="TORTOSA", 'Zona 5'!AW8, $B$4="VINAROZ", 'Zona 5'!AW25, $B$4="AMPOSTA",'Zona 5'!AW42, $B$4="MORA", 'Zona 5'!AW59, $B$4="DELTEBRE", 'Zona 5'!AW76)</f>
        <v>0</v>
      </c>
      <c r="AX8" s="73" cm="1">
        <f t="array" ref="AX8">_xlfn.IFS($B$4="ARCARAZO", 'Zona Norte'!AX8, $B$4="ELGOIBAR", 'Zona Norte'!AX25, $B$4="IRUN", 'Zona Norte'!AX42, $B$4="AGUSTINOS", 'Zona Norte'!AX59, $B$4="NAVAS", 'Zona Norte'!AX76, $B$4="TUDELA", 'Zona Norte'!AX93, $B$4="TAUSA", 'Zona Norte'!AX110, $B$4="PINEDA", 'Zona 3'!AX8, $B$4="MATARÓ", 'Zona 3'!AX25, $B$4="ARENYS", 'Zona 3'!AX42, $B$4="FIGUERES", 'Zona 3'!AX59, $B$4="BANYOLES", 'Zona 3'!AX76, $B$4="PALAFRUGELL", 'Zona 3'!AX93,  $B$4="SANT FELIU", 'Zona 3'!AX110, $B$4="LLORET", 'Zona 3'!AX127, $B$4="PREMIÀ", 'Zona 4'!AX8, $B$4="BARCELONA", 'Zona 4'!AX25, $B$4="BADALONA", 'Zona 4'!AX42, $B$4="EL_VENDRELL", 'Zona 4'!AX59, $B$4="VILANOVA", 'Zona 4'!AX76, $B$4="TORTOSA", 'Zona 5'!AX8, $B$4="VINAROZ", 'Zona 5'!AX25, $B$4="AMPOSTA",'Zona 5'!AX42, $B$4="MORA", 'Zona 5'!AX59, $B$4="DELTEBRE", 'Zona 5'!AX76)</f>
        <v>0</v>
      </c>
      <c r="AY8" s="37" cm="1">
        <f t="array" ref="AY8">_xlfn.IFS($B$4="ARCARAZO", 'Zona Norte'!AY8, $B$4="ELGOIBAR", 'Zona Norte'!AY25, $B$4="IRUN", 'Zona Norte'!AY42, $B$4="AGUSTINOS", 'Zona Norte'!AY59, $B$4="NAVAS", 'Zona Norte'!AY76, $B$4="TUDELA", 'Zona Norte'!AY93, $B$4="TAUSA", 'Zona Norte'!AY110, $B$4="PINEDA", 'Zona 3'!AY8, $B$4="MATARÓ", 'Zona 3'!AY25, $B$4="ARENYS", 'Zona 3'!AY42, $B$4="FIGUERES", 'Zona 3'!AY59, $B$4="BANYOLES", 'Zona 3'!AY76, $B$4="PALAFRUGELL", 'Zona 3'!AY93,  $B$4="SANT FELIU", 'Zona 3'!AY110, $B$4="LLORET", 'Zona 3'!AY127, $B$4="PREMIÀ", 'Zona 4'!AY8, $B$4="BARCELONA", 'Zona 4'!AY25, $B$4="BADALONA", 'Zona 4'!AY42, $B$4="EL_VENDRELL", 'Zona 4'!AY59, $B$4="VILANOVA", 'Zona 4'!AY76, $B$4="TORTOSA", 'Zona 5'!AY8, $B$4="VINAROZ", 'Zona 5'!AY25, $B$4="AMPOSTA",'Zona 5'!AY42, $B$4="MORA", 'Zona 5'!AY59, $B$4="DELTEBRE", 'Zona 5'!AY76)</f>
        <v>0</v>
      </c>
      <c r="AZ8" s="37" cm="1">
        <f t="array" ref="AZ8">_xlfn.IFS($B$4="ARCARAZO", 'Zona Norte'!AZ8, $B$4="ELGOIBAR", 'Zona Norte'!AZ25, $B$4="IRUN", 'Zona Norte'!AZ42, $B$4="AGUSTINOS", 'Zona Norte'!AZ59, $B$4="NAVAS", 'Zona Norte'!AZ76, $B$4="TUDELA", 'Zona Norte'!AZ93, $B$4="TAUSA", 'Zona Norte'!AZ110, $B$4="PINEDA", 'Zona 3'!AZ8, $B$4="MATARÓ", 'Zona 3'!AZ25, $B$4="ARENYS", 'Zona 3'!AZ42, $B$4="FIGUERES", 'Zona 3'!AZ59, $B$4="BANYOLES", 'Zona 3'!AZ76, $B$4="PALAFRUGELL", 'Zona 3'!AZ93,  $B$4="SANT FELIU", 'Zona 3'!AZ110, $B$4="LLORET", 'Zona 3'!AZ127, $B$4="PREMIÀ", 'Zona 4'!AZ8, $B$4="BARCELONA", 'Zona 4'!AZ25, $B$4="BADALONA", 'Zona 4'!AZ42, $B$4="EL_VENDRELL", 'Zona 4'!AZ59, $B$4="VILANOVA", 'Zona 4'!AZ76, $B$4="TORTOSA", 'Zona 5'!AZ8, $B$4="VINAROZ", 'Zona 5'!AZ25, $B$4="AMPOSTA",'Zona 5'!AZ42, $B$4="MORA", 'Zona 5'!AZ59, $B$4="DELTEBRE", 'Zona 5'!AZ76)</f>
        <v>0</v>
      </c>
      <c r="BA8" s="37" cm="1">
        <f t="array" ref="BA8">_xlfn.IFS($B$4="ARCARAZO", 'Zona Norte'!BA8, $B$4="ELGOIBAR", 'Zona Norte'!BA25, $B$4="IRUN", 'Zona Norte'!BA42, $B$4="AGUSTINOS", 'Zona Norte'!BA59, $B$4="NAVAS", 'Zona Norte'!BA76, $B$4="TUDELA", 'Zona Norte'!BA93, $B$4="TAUSA", 'Zona Norte'!BA110, $B$4="PINEDA", 'Zona 3'!BA8, $B$4="MATARÓ", 'Zona 3'!BA25, $B$4="ARENYS", 'Zona 3'!BA42, $B$4="FIGUERES", 'Zona 3'!BA59, $B$4="BANYOLES", 'Zona 3'!BA76, $B$4="PALAFRUGELL", 'Zona 3'!BA93,  $B$4="SANT FELIU", 'Zona 3'!BA110, $B$4="LLORET", 'Zona 3'!BA127, $B$4="PREMIÀ", 'Zona 4'!BA8, $B$4="BARCELONA", 'Zona 4'!BA25, $B$4="BADALONA", 'Zona 4'!BA42, $B$4="EL_VENDRELL", 'Zona 4'!BA59, $B$4="VILANOVA", 'Zona 4'!BA76, $B$4="TORTOSA", 'Zona 5'!BA8, $B$4="VINAROZ", 'Zona 5'!BA25, $B$4="AMPOSTA",'Zona 5'!BA42, $B$4="MORA", 'Zona 5'!BA59, $B$4="DELTEBRE", 'Zona 5'!BA76)</f>
        <v>0</v>
      </c>
      <c r="BB8" s="73" cm="1">
        <f t="array" ref="BB8">_xlfn.IFS($B$4="ARCARAZO", 'Zona Norte'!BB8, $B$4="ELGOIBAR", 'Zona Norte'!BB25, $B$4="IRUN", 'Zona Norte'!BB42, $B$4="AGUSTINOS", 'Zona Norte'!BB59, $B$4="NAVAS", 'Zona Norte'!BB76, $B$4="TUDELA", 'Zona Norte'!BB93, $B$4="TAUSA", 'Zona Norte'!BB110, $B$4="PINEDA", 'Zona 3'!BB8, $B$4="MATARÓ", 'Zona 3'!BB25, $B$4="ARENYS", 'Zona 3'!BB42, $B$4="FIGUERES", 'Zona 3'!BB59, $B$4="BANYOLES", 'Zona 3'!BB76, $B$4="PALAFRUGELL", 'Zona 3'!BB93,  $B$4="SANT FELIU", 'Zona 3'!BB110, $B$4="LLORET", 'Zona 3'!BB127, $B$4="PREMIÀ", 'Zona 4'!BB8, $B$4="BARCELONA", 'Zona 4'!BB25, $B$4="BADALONA", 'Zona 4'!BB42, $B$4="EL_VENDRELL", 'Zona 4'!BB59, $B$4="VILANOVA", 'Zona 4'!BB76, $B$4="TORTOSA", 'Zona 5'!BB8, $B$4="VINAROZ", 'Zona 5'!BB25, $B$4="AMPOSTA",'Zona 5'!BB42, $B$4="MORA", 'Zona 5'!BB59, $B$4="DELTEBRE", 'Zona 5'!BB76)</f>
        <v>0</v>
      </c>
      <c r="BC8" s="37" cm="1">
        <f t="array" ref="BC8">_xlfn.IFS($B$4="ARCARAZO", 'Zona Norte'!BC8, $B$4="ELGOIBAR", 'Zona Norte'!BC25, $B$4="IRUN", 'Zona Norte'!BC42, $B$4="AGUSTINOS", 'Zona Norte'!BC59, $B$4="NAVAS", 'Zona Norte'!BC76, $B$4="TUDELA", 'Zona Norte'!BC93, $B$4="TAUSA", 'Zona Norte'!BC110, $B$4="PINEDA", 'Zona 3'!BC8, $B$4="MATARÓ", 'Zona 3'!BC25, $B$4="ARENYS", 'Zona 3'!BC42, $B$4="FIGUERES", 'Zona 3'!BC59, $B$4="BANYOLES", 'Zona 3'!BC76, $B$4="PALAFRUGELL", 'Zona 3'!BC93,  $B$4="SANT FELIU", 'Zona 3'!BC110, $B$4="LLORET", 'Zona 3'!BC127, $B$4="PREMIÀ", 'Zona 4'!BC8, $B$4="BARCELONA", 'Zona 4'!BC25, $B$4="BADALONA", 'Zona 4'!BC42, $B$4="EL_VENDRELL", 'Zona 4'!BC59, $B$4="VILANOVA", 'Zona 4'!BC76, $B$4="TORTOSA", 'Zona 5'!BC8, $B$4="VINAROZ", 'Zona 5'!BC25, $B$4="AMPOSTA",'Zona 5'!BC42, $B$4="MORA", 'Zona 5'!BC59, $B$4="DELTEBRE", 'Zona 5'!BC76)</f>
        <v>0</v>
      </c>
      <c r="BD8" s="37" cm="1">
        <f t="array" ref="BD8">_xlfn.IFS($B$4="ARCARAZO", 'Zona Norte'!BD8, $B$4="ELGOIBAR", 'Zona Norte'!BD25, $B$4="IRUN", 'Zona Norte'!BD42, $B$4="AGUSTINOS", 'Zona Norte'!BD59, $B$4="NAVAS", 'Zona Norte'!BD76, $B$4="TUDELA", 'Zona Norte'!BD93, $B$4="TAUSA", 'Zona Norte'!BD110, $B$4="PINEDA", 'Zona 3'!BD8, $B$4="MATARÓ", 'Zona 3'!BD25, $B$4="ARENYS", 'Zona 3'!BD42, $B$4="FIGUERES", 'Zona 3'!BD59, $B$4="BANYOLES", 'Zona 3'!BD76, $B$4="PALAFRUGELL", 'Zona 3'!BD93,  $B$4="SANT FELIU", 'Zona 3'!BD110, $B$4="LLORET", 'Zona 3'!BD127, $B$4="PREMIÀ", 'Zona 4'!BD8, $B$4="BARCELONA", 'Zona 4'!BD25, $B$4="BADALONA", 'Zona 4'!BD42, $B$4="EL_VENDRELL", 'Zona 4'!BD59, $B$4="VILANOVA", 'Zona 4'!BD76, $B$4="TORTOSA", 'Zona 5'!BD8, $B$4="VINAROZ", 'Zona 5'!BD25, $B$4="AMPOSTA",'Zona 5'!BD42, $B$4="MORA", 'Zona 5'!BD59, $B$4="DELTEBRE", 'Zona 5'!BD76)</f>
        <v>0</v>
      </c>
      <c r="BE8" s="37" cm="1">
        <f t="array" ref="BE8">_xlfn.IFS($B$4="ARCARAZO", 'Zona Norte'!BE8, $B$4="ELGOIBAR", 'Zona Norte'!BE25, $B$4="IRUN", 'Zona Norte'!BE42, $B$4="AGUSTINOS", 'Zona Norte'!BE59, $B$4="NAVAS", 'Zona Norte'!BE76, $B$4="TUDELA", 'Zona Norte'!BE93, $B$4="TAUSA", 'Zona Norte'!BE110, $B$4="PINEDA", 'Zona 3'!BE8, $B$4="MATARÓ", 'Zona 3'!BE25, $B$4="ARENYS", 'Zona 3'!BE42, $B$4="FIGUERES", 'Zona 3'!BE59, $B$4="BANYOLES", 'Zona 3'!BE76, $B$4="PALAFRUGELL", 'Zona 3'!BE93,  $B$4="SANT FELIU", 'Zona 3'!BE110, $B$4="LLORET", 'Zona 3'!BE127, $B$4="PREMIÀ", 'Zona 4'!BE8, $B$4="BARCELONA", 'Zona 4'!BE25, $B$4="BADALONA", 'Zona 4'!BE42, $B$4="EL_VENDRELL", 'Zona 4'!BE59, $B$4="VILANOVA", 'Zona 4'!BE76, $B$4="TORTOSA", 'Zona 5'!BE8, $B$4="VINAROZ", 'Zona 5'!BE25, $B$4="AMPOSTA",'Zona 5'!BE42, $B$4="MORA", 'Zona 5'!BE59, $B$4="DELTEBRE", 'Zona 5'!BE76)</f>
        <v>0</v>
      </c>
      <c r="BF8" s="37" cm="1">
        <f t="array" ref="BF8">_xlfn.IFS($B$4="ARCARAZO", 'Zona Norte'!BF8, $B$4="ELGOIBAR", 'Zona Norte'!BF25, $B$4="IRUN", 'Zona Norte'!BF42, $B$4="AGUSTINOS", 'Zona Norte'!BF59, $B$4="NAVAS", 'Zona Norte'!BF76, $B$4="TUDELA", 'Zona Norte'!BF93, $B$4="TAUSA", 'Zona Norte'!BF110, $B$4="PINEDA", 'Zona 3'!BF8, $B$4="MATARÓ", 'Zona 3'!BF25, $B$4="ARENYS", 'Zona 3'!BF42, $B$4="FIGUERES", 'Zona 3'!BF59, $B$4="BANYOLES", 'Zona 3'!BF76, $B$4="PALAFRUGELL", 'Zona 3'!BF93,  $B$4="SANT FELIU", 'Zona 3'!BF110, $B$4="LLORET", 'Zona 3'!BF127, $B$4="PREMIÀ", 'Zona 4'!BF8, $B$4="BARCELONA", 'Zona 4'!BF25, $B$4="BADALONA", 'Zona 4'!BF42, $B$4="EL_VENDRELL", 'Zona 4'!BF59, $B$4="VILANOVA", 'Zona 4'!BF76, $B$4="TORTOSA", 'Zona 5'!BF8, $B$4="VINAROZ", 'Zona 5'!BF25, $B$4="AMPOSTA",'Zona 5'!BF42, $B$4="MORA", 'Zona 5'!BF59, $B$4="DELTEBRE", 'Zona 5'!BF76)</f>
        <v>0</v>
      </c>
      <c r="BG8" s="75"/>
    </row>
    <row r="9" spans="1:59" x14ac:dyDescent="0.2">
      <c r="A9" s="85" t="str" cm="1">
        <f t="array" ref="A9">_xlfn.IFS($B$3="ZONA_3",ACCIONES!M5, $B$3="ZONA_4",ACCIONES!M5, $B$3="ZONA_5", IF($B$4="VINAROZ",ACCIONES!L5,ACCIONES!M5), $B$3="ZONA_NORTE",ACCIONES!L5)</f>
        <v>Regalo de VERANO: 3 opciones a escoger por compra de 50€</v>
      </c>
      <c r="B9" s="85"/>
      <c r="C9" s="85"/>
      <c r="D9" s="85"/>
      <c r="F9" s="37" cm="1">
        <f t="array" ref="F9">_xlfn.IFS($B$4="ARCARAZO", 'Zona Norte'!F9, $B$4="ELGOIBAR", 'Zona Norte'!F26, $B$4="IRUN", 'Zona Norte'!F43, $B$4="AGUSTINOS", 'Zona Norte'!F60, $B$4="NAVAS", 'Zona Norte'!F77, $B$4="TUDELA", 'Zona Norte'!F94, $B$4="TAUSA", 'Zona Norte'!F111, $B$4="PINEDA", 'Zona 3'!F9, $B$4="MATARÓ", 'Zona 3'!F26, $B$4="ARENYS", 'Zona 3'!F43, $B$4="FIGUERES", 'Zona 3'!F60, $B$4="BANYOLES", 'Zona 3'!F77, $B$4="PALAFRUGELL", 'Zona 3'!F94,  $B$4="SANT FELIU", 'Zona 3'!F111, $B$4="LLORET", 'Zona 3'!F128, $B$4="PREMIÀ", 'Zona 4'!F9, $B$4="BARCELONA", 'Zona 4'!F26, $B$4="BADALONA", 'Zona 4'!F43, $B$4="EL_VENDRELL", 'Zona 4'!F60, $B$4="VILANOVA", 'Zona 4'!F77, $B$4="TORTOSA", 'Zona 5'!F9, $B$4="VINAROZ", 'Zona 5'!F26, $B$4="AMPOSTA",'Zona 5'!F43, $B$4="MORA", 'Zona 5'!F60, $B$4="DELTEBRE", 'Zona 5'!F77)</f>
        <v>0</v>
      </c>
      <c r="G9" s="37" cm="1">
        <f t="array" ref="G9">_xlfn.IFS($B$4="ARCARAZO", 'Zona Norte'!G9, $B$4="ELGOIBAR", 'Zona Norte'!G26, $B$4="IRUN", 'Zona Norte'!G43, $B$4="AGUSTINOS", 'Zona Norte'!G60, $B$4="NAVAS", 'Zona Norte'!G77, $B$4="TUDELA", 'Zona Norte'!G94, $B$4="TAUSA", 'Zona Norte'!G111, $B$4="PINEDA", 'Zona 3'!G9, $B$4="MATARÓ", 'Zona 3'!G26, $B$4="ARENYS", 'Zona 3'!G43, $B$4="FIGUERES", 'Zona 3'!G60, $B$4="BANYOLES", 'Zona 3'!G77, $B$4="PALAFRUGELL", 'Zona 3'!G94,  $B$4="SANT FELIU", 'Zona 3'!G111, $B$4="LLORET", 'Zona 3'!G128, $B$4="PREMIÀ", 'Zona 4'!G9, $B$4="BARCELONA", 'Zona 4'!G26, $B$4="BADALONA", 'Zona 4'!G43, $B$4="EL_VENDRELL", 'Zona 4'!G60, $B$4="VILANOVA", 'Zona 4'!G77, $B$4="TORTOSA", 'Zona 5'!G9, $B$4="VINAROZ", 'Zona 5'!G26, $B$4="AMPOSTA",'Zona 5'!G43, $B$4="MORA", 'Zona 5'!G60, $B$4="DELTEBRE", 'Zona 5'!G77)</f>
        <v>0</v>
      </c>
      <c r="H9" s="37" cm="1">
        <f t="array" ref="H9">_xlfn.IFS($B$4="ARCARAZO", 'Zona Norte'!H9, $B$4="ELGOIBAR", 'Zona Norte'!H26, $B$4="IRUN", 'Zona Norte'!H43, $B$4="AGUSTINOS", 'Zona Norte'!H60, $B$4="NAVAS", 'Zona Norte'!H77, $B$4="TUDELA", 'Zona Norte'!H94, $B$4="TAUSA", 'Zona Norte'!H111, $B$4="PINEDA", 'Zona 3'!H9, $B$4="MATARÓ", 'Zona 3'!H26, $B$4="ARENYS", 'Zona 3'!H43, $B$4="FIGUERES", 'Zona 3'!H60, $B$4="BANYOLES", 'Zona 3'!H77, $B$4="PALAFRUGELL", 'Zona 3'!H94,  $B$4="SANT FELIU", 'Zona 3'!H111, $B$4="LLORET", 'Zona 3'!H128, $B$4="PREMIÀ", 'Zona 4'!H9, $B$4="BARCELONA", 'Zona 4'!H26, $B$4="BADALONA", 'Zona 4'!H43, $B$4="EL_VENDRELL", 'Zona 4'!H60, $B$4="VILANOVA", 'Zona 4'!H77, $B$4="TORTOSA", 'Zona 5'!H9, $B$4="VINAROZ", 'Zona 5'!H26, $B$4="AMPOSTA",'Zona 5'!H43, $B$4="MORA", 'Zona 5'!H60, $B$4="DELTEBRE", 'Zona 5'!H77)</f>
        <v>0</v>
      </c>
      <c r="I9" s="37" cm="1">
        <f t="array" ref="I9">_xlfn.IFS($B$4="ARCARAZO", 'Zona Norte'!I9, $B$4="ELGOIBAR", 'Zona Norte'!I26, $B$4="IRUN", 'Zona Norte'!I43, $B$4="AGUSTINOS", 'Zona Norte'!I60, $B$4="NAVAS", 'Zona Norte'!I77, $B$4="TUDELA", 'Zona Norte'!I94, $B$4="TAUSA", 'Zona Norte'!I111, $B$4="PINEDA", 'Zona 3'!I9, $B$4="MATARÓ", 'Zona 3'!I26, $B$4="ARENYS", 'Zona 3'!I43, $B$4="FIGUERES", 'Zona 3'!I60, $B$4="BANYOLES", 'Zona 3'!I77, $B$4="PALAFRUGELL", 'Zona 3'!I94,  $B$4="SANT FELIU", 'Zona 3'!I111, $B$4="LLORET", 'Zona 3'!I128, $B$4="PREMIÀ", 'Zona 4'!I9, $B$4="BARCELONA", 'Zona 4'!I26, $B$4="BADALONA", 'Zona 4'!I43, $B$4="EL_VENDRELL", 'Zona 4'!I60, $B$4="VILANOVA", 'Zona 4'!I77, $B$4="TORTOSA", 'Zona 5'!I9, $B$4="VINAROZ", 'Zona 5'!I26, $B$4="AMPOSTA",'Zona 5'!I43, $B$4="MORA", 'Zona 5'!I60, $B$4="DELTEBRE", 'Zona 5'!I77)</f>
        <v>0</v>
      </c>
      <c r="J9" s="73" cm="1">
        <f t="array" ref="J9">_xlfn.IFS($B$4="ARCARAZO", 'Zona Norte'!J9, $B$4="ELGOIBAR", 'Zona Norte'!J26, $B$4="IRUN", 'Zona Norte'!J43, $B$4="AGUSTINOS", 'Zona Norte'!J60, $B$4="NAVAS", 'Zona Norte'!J77, $B$4="TUDELA", 'Zona Norte'!J94, $B$4="TAUSA", 'Zona Norte'!J111, $B$4="PINEDA", 'Zona 3'!J9, $B$4="MATARÓ", 'Zona 3'!J26, $B$4="ARENYS", 'Zona 3'!J43, $B$4="FIGUERES", 'Zona 3'!J60, $B$4="BANYOLES", 'Zona 3'!J77, $B$4="PALAFRUGELL", 'Zona 3'!J94,  $B$4="SANT FELIU", 'Zona 3'!J111, $B$4="LLORET", 'Zona 3'!J128, $B$4="PREMIÀ", 'Zona 4'!J9, $B$4="BARCELONA", 'Zona 4'!J26, $B$4="BADALONA", 'Zona 4'!J43, $B$4="EL_VENDRELL", 'Zona 4'!J60, $B$4="VILANOVA", 'Zona 4'!J77, $B$4="TORTOSA", 'Zona 5'!J9, $B$4="VINAROZ", 'Zona 5'!J26, $B$4="AMPOSTA",'Zona 5'!J43, $B$4="MORA", 'Zona 5'!J60, $B$4="DELTEBRE", 'Zona 5'!J77)</f>
        <v>0</v>
      </c>
      <c r="K9" s="37" cm="1">
        <f t="array" ref="K9">_xlfn.IFS($B$4="ARCARAZO", 'Zona Norte'!K9, $B$4="ELGOIBAR", 'Zona Norte'!K26, $B$4="IRUN", 'Zona Norte'!K43, $B$4="AGUSTINOS", 'Zona Norte'!K60, $B$4="NAVAS", 'Zona Norte'!K77, $B$4="TUDELA", 'Zona Norte'!K94, $B$4="TAUSA", 'Zona Norte'!K111, $B$4="PINEDA", 'Zona 3'!K9, $B$4="MATARÓ", 'Zona 3'!K26, $B$4="ARENYS", 'Zona 3'!K43, $B$4="FIGUERES", 'Zona 3'!K60, $B$4="BANYOLES", 'Zona 3'!K77, $B$4="PALAFRUGELL", 'Zona 3'!K94,  $B$4="SANT FELIU", 'Zona 3'!K111, $B$4="LLORET", 'Zona 3'!K128, $B$4="PREMIÀ", 'Zona 4'!K9, $B$4="BARCELONA", 'Zona 4'!K26, $B$4="BADALONA", 'Zona 4'!K43, $B$4="EL_VENDRELL", 'Zona 4'!K60, $B$4="VILANOVA", 'Zona 4'!K77, $B$4="TORTOSA", 'Zona 5'!K9, $B$4="VINAROZ", 'Zona 5'!K26, $B$4="AMPOSTA",'Zona 5'!K43, $B$4="MORA", 'Zona 5'!K60, $B$4="DELTEBRE", 'Zona 5'!K77)</f>
        <v>0</v>
      </c>
      <c r="L9" s="37" cm="1">
        <f t="array" ref="L9">_xlfn.IFS($B$4="ARCARAZO", 'Zona Norte'!L9, $B$4="ELGOIBAR", 'Zona Norte'!L26, $B$4="IRUN", 'Zona Norte'!L43, $B$4="AGUSTINOS", 'Zona Norte'!L60, $B$4="NAVAS", 'Zona Norte'!L77, $B$4="TUDELA", 'Zona Norte'!L94, $B$4="TAUSA", 'Zona Norte'!L111, $B$4="PINEDA", 'Zona 3'!L9, $B$4="MATARÓ", 'Zona 3'!L26, $B$4="ARENYS", 'Zona 3'!L43, $B$4="FIGUERES", 'Zona 3'!L60, $B$4="BANYOLES", 'Zona 3'!L77, $B$4="PALAFRUGELL", 'Zona 3'!L94,  $B$4="SANT FELIU", 'Zona 3'!L111, $B$4="LLORET", 'Zona 3'!L128, $B$4="PREMIÀ", 'Zona 4'!L9, $B$4="BARCELONA", 'Zona 4'!L26, $B$4="BADALONA", 'Zona 4'!L43, $B$4="EL_VENDRELL", 'Zona 4'!L60, $B$4="VILANOVA", 'Zona 4'!L77, $B$4="TORTOSA", 'Zona 5'!L9, $B$4="VINAROZ", 'Zona 5'!L26, $B$4="AMPOSTA",'Zona 5'!L43, $B$4="MORA", 'Zona 5'!L60, $B$4="DELTEBRE", 'Zona 5'!L77)</f>
        <v>0</v>
      </c>
      <c r="M9" s="37" cm="1">
        <f t="array" ref="M9">_xlfn.IFS($B$4="ARCARAZO", 'Zona Norte'!M9, $B$4="ELGOIBAR", 'Zona Norte'!M26, $B$4="IRUN", 'Zona Norte'!M43, $B$4="AGUSTINOS", 'Zona Norte'!M60, $B$4="NAVAS", 'Zona Norte'!M77, $B$4="TUDELA", 'Zona Norte'!M94, $B$4="TAUSA", 'Zona Norte'!M111, $B$4="PINEDA", 'Zona 3'!M9, $B$4="MATARÓ", 'Zona 3'!M26, $B$4="ARENYS", 'Zona 3'!M43, $B$4="FIGUERES", 'Zona 3'!M60, $B$4="BANYOLES", 'Zona 3'!M77, $B$4="PALAFRUGELL", 'Zona 3'!M94,  $B$4="SANT FELIU", 'Zona 3'!M111, $B$4="LLORET", 'Zona 3'!M128, $B$4="PREMIÀ", 'Zona 4'!M9, $B$4="BARCELONA", 'Zona 4'!M26, $B$4="BADALONA", 'Zona 4'!M43, $B$4="EL_VENDRELL", 'Zona 4'!M60, $B$4="VILANOVA", 'Zona 4'!M77, $B$4="TORTOSA", 'Zona 5'!M9, $B$4="VINAROZ", 'Zona 5'!M26, $B$4="AMPOSTA",'Zona 5'!M43, $B$4="MORA", 'Zona 5'!M60, $B$4="DELTEBRE", 'Zona 5'!M77)</f>
        <v>0</v>
      </c>
      <c r="N9" s="73" cm="1">
        <f t="array" ref="N9">_xlfn.IFS($B$4="ARCARAZO", 'Zona Norte'!N9, $B$4="ELGOIBAR", 'Zona Norte'!N26, $B$4="IRUN", 'Zona Norte'!N43, $B$4="AGUSTINOS", 'Zona Norte'!N60, $B$4="NAVAS", 'Zona Norte'!N77, $B$4="TUDELA", 'Zona Norte'!N94, $B$4="TAUSA", 'Zona Norte'!N111, $B$4="PINEDA", 'Zona 3'!N9, $B$4="MATARÓ", 'Zona 3'!N26, $B$4="ARENYS", 'Zona 3'!N43, $B$4="FIGUERES", 'Zona 3'!N60, $B$4="BANYOLES", 'Zona 3'!N77, $B$4="PALAFRUGELL", 'Zona 3'!N94,  $B$4="SANT FELIU", 'Zona 3'!N111, $B$4="LLORET", 'Zona 3'!N128, $B$4="PREMIÀ", 'Zona 4'!N9, $B$4="BARCELONA", 'Zona 4'!N26, $B$4="BADALONA", 'Zona 4'!N43, $B$4="EL_VENDRELL", 'Zona 4'!N60, $B$4="VILANOVA", 'Zona 4'!N77, $B$4="TORTOSA", 'Zona 5'!N9, $B$4="VINAROZ", 'Zona 5'!N26, $B$4="AMPOSTA",'Zona 5'!N43, $B$4="MORA", 'Zona 5'!N60, $B$4="DELTEBRE", 'Zona 5'!N77)</f>
        <v>0</v>
      </c>
      <c r="O9" s="37" cm="1">
        <f t="array" ref="O9">_xlfn.IFS($B$4="ARCARAZO", 'Zona Norte'!O9, $B$4="ELGOIBAR", 'Zona Norte'!O26, $B$4="IRUN", 'Zona Norte'!O43, $B$4="AGUSTINOS", 'Zona Norte'!O60, $B$4="NAVAS", 'Zona Norte'!O77, $B$4="TUDELA", 'Zona Norte'!O94, $B$4="TAUSA", 'Zona Norte'!O111, $B$4="PINEDA", 'Zona 3'!O9, $B$4="MATARÓ", 'Zona 3'!O26, $B$4="ARENYS", 'Zona 3'!O43, $B$4="FIGUERES", 'Zona 3'!O60, $B$4="BANYOLES", 'Zona 3'!O77, $B$4="PALAFRUGELL", 'Zona 3'!O94,  $B$4="SANT FELIU", 'Zona 3'!O111, $B$4="LLORET", 'Zona 3'!O128, $B$4="PREMIÀ", 'Zona 4'!O9, $B$4="BARCELONA", 'Zona 4'!O26, $B$4="BADALONA", 'Zona 4'!O43, $B$4="EL_VENDRELL", 'Zona 4'!O60, $B$4="VILANOVA", 'Zona 4'!O77, $B$4="TORTOSA", 'Zona 5'!O9, $B$4="VINAROZ", 'Zona 5'!O26, $B$4="AMPOSTA",'Zona 5'!O43, $B$4="MORA", 'Zona 5'!O60, $B$4="DELTEBRE", 'Zona 5'!O77)</f>
        <v>0</v>
      </c>
      <c r="P9" s="37" cm="1">
        <f t="array" ref="P9">_xlfn.IFS($B$4="ARCARAZO", 'Zona Norte'!P9, $B$4="ELGOIBAR", 'Zona Norte'!P26, $B$4="IRUN", 'Zona Norte'!P43, $B$4="AGUSTINOS", 'Zona Norte'!P60, $B$4="NAVAS", 'Zona Norte'!P77, $B$4="TUDELA", 'Zona Norte'!P94, $B$4="TAUSA", 'Zona Norte'!P111, $B$4="PINEDA", 'Zona 3'!P9, $B$4="MATARÓ", 'Zona 3'!P26, $B$4="ARENYS", 'Zona 3'!P43, $B$4="FIGUERES", 'Zona 3'!P60, $B$4="BANYOLES", 'Zona 3'!P77, $B$4="PALAFRUGELL", 'Zona 3'!P94,  $B$4="SANT FELIU", 'Zona 3'!P111, $B$4="LLORET", 'Zona 3'!P128, $B$4="PREMIÀ", 'Zona 4'!P9, $B$4="BARCELONA", 'Zona 4'!P26, $B$4="BADALONA", 'Zona 4'!P43, $B$4="EL_VENDRELL", 'Zona 4'!P60, $B$4="VILANOVA", 'Zona 4'!P77, $B$4="TORTOSA", 'Zona 5'!P9, $B$4="VINAROZ", 'Zona 5'!P26, $B$4="AMPOSTA",'Zona 5'!P43, $B$4="MORA", 'Zona 5'!P60, $B$4="DELTEBRE", 'Zona 5'!P77)</f>
        <v>0</v>
      </c>
      <c r="Q9" s="37" cm="1">
        <f t="array" ref="Q9">_xlfn.IFS($B$4="ARCARAZO", 'Zona Norte'!Q9, $B$4="ELGOIBAR", 'Zona Norte'!Q26, $B$4="IRUN", 'Zona Norte'!Q43, $B$4="AGUSTINOS", 'Zona Norte'!Q60, $B$4="NAVAS", 'Zona Norte'!Q77, $B$4="TUDELA", 'Zona Norte'!Q94, $B$4="TAUSA", 'Zona Norte'!Q111, $B$4="PINEDA", 'Zona 3'!Q9, $B$4="MATARÓ", 'Zona 3'!Q26, $B$4="ARENYS", 'Zona 3'!Q43, $B$4="FIGUERES", 'Zona 3'!Q60, $B$4="BANYOLES", 'Zona 3'!Q77, $B$4="PALAFRUGELL", 'Zona 3'!Q94,  $B$4="SANT FELIU", 'Zona 3'!Q111, $B$4="LLORET", 'Zona 3'!Q128, $B$4="PREMIÀ", 'Zona 4'!Q9, $B$4="BARCELONA", 'Zona 4'!Q26, $B$4="BADALONA", 'Zona 4'!Q43, $B$4="EL_VENDRELL", 'Zona 4'!Q60, $B$4="VILANOVA", 'Zona 4'!Q77, $B$4="TORTOSA", 'Zona 5'!Q9, $B$4="VINAROZ", 'Zona 5'!Q26, $B$4="AMPOSTA",'Zona 5'!Q43, $B$4="MORA", 'Zona 5'!Q60, $B$4="DELTEBRE", 'Zona 5'!Q77)</f>
        <v>0</v>
      </c>
      <c r="R9" s="73" cm="1">
        <f t="array" ref="R9">_xlfn.IFS($B$4="ARCARAZO", 'Zona Norte'!R9, $B$4="ELGOIBAR", 'Zona Norte'!R26, $B$4="IRUN", 'Zona Norte'!R43, $B$4="AGUSTINOS", 'Zona Norte'!R60, $B$4="NAVAS", 'Zona Norte'!R77, $B$4="TUDELA", 'Zona Norte'!R94, $B$4="TAUSA", 'Zona Norte'!R111, $B$4="PINEDA", 'Zona 3'!R9, $B$4="MATARÓ", 'Zona 3'!R26, $B$4="ARENYS", 'Zona 3'!R43, $B$4="FIGUERES", 'Zona 3'!R60, $B$4="BANYOLES", 'Zona 3'!R77, $B$4="PALAFRUGELL", 'Zona 3'!R94,  $B$4="SANT FELIU", 'Zona 3'!R111, $B$4="LLORET", 'Zona 3'!R128, $B$4="PREMIÀ", 'Zona 4'!R9, $B$4="BARCELONA", 'Zona 4'!R26, $B$4="BADALONA", 'Zona 4'!R43, $B$4="EL_VENDRELL", 'Zona 4'!R60, $B$4="VILANOVA", 'Zona 4'!R77, $B$4="TORTOSA", 'Zona 5'!R9, $B$4="VINAROZ", 'Zona 5'!R26, $B$4="AMPOSTA",'Zona 5'!R43, $B$4="MORA", 'Zona 5'!R60, $B$4="DELTEBRE", 'Zona 5'!R77)</f>
        <v>0</v>
      </c>
      <c r="S9" s="37" cm="1">
        <f t="array" ref="S9">_xlfn.IFS($B$4="ARCARAZO", 'Zona Norte'!S9, $B$4="ELGOIBAR", 'Zona Norte'!S26, $B$4="IRUN", 'Zona Norte'!S43, $B$4="AGUSTINOS", 'Zona Norte'!S60, $B$4="NAVAS", 'Zona Norte'!S77, $B$4="TUDELA", 'Zona Norte'!S94, $B$4="TAUSA", 'Zona Norte'!S111, $B$4="PINEDA", 'Zona 3'!S9, $B$4="MATARÓ", 'Zona 3'!S26, $B$4="ARENYS", 'Zona 3'!S43, $B$4="FIGUERES", 'Zona 3'!S60, $B$4="BANYOLES", 'Zona 3'!S77, $B$4="PALAFRUGELL", 'Zona 3'!S94,  $B$4="SANT FELIU", 'Zona 3'!S111, $B$4="LLORET", 'Zona 3'!S128, $B$4="PREMIÀ", 'Zona 4'!S9, $B$4="BARCELONA", 'Zona 4'!S26, $B$4="BADALONA", 'Zona 4'!S43, $B$4="EL_VENDRELL", 'Zona 4'!S60, $B$4="VILANOVA", 'Zona 4'!S77, $B$4="TORTOSA", 'Zona 5'!S9, $B$4="VINAROZ", 'Zona 5'!S26, $B$4="AMPOSTA",'Zona 5'!S43, $B$4="MORA", 'Zona 5'!S60, $B$4="DELTEBRE", 'Zona 5'!S77)</f>
        <v>0</v>
      </c>
      <c r="T9" s="37" cm="1">
        <f t="array" ref="T9">_xlfn.IFS($B$4="ARCARAZO", 'Zona Norte'!T9, $B$4="ELGOIBAR", 'Zona Norte'!T26, $B$4="IRUN", 'Zona Norte'!T43, $B$4="AGUSTINOS", 'Zona Norte'!T60, $B$4="NAVAS", 'Zona Norte'!T77, $B$4="TUDELA", 'Zona Norte'!T94, $B$4="TAUSA", 'Zona Norte'!T111, $B$4="PINEDA", 'Zona 3'!T9, $B$4="MATARÓ", 'Zona 3'!T26, $B$4="ARENYS", 'Zona 3'!T43, $B$4="FIGUERES", 'Zona 3'!T60, $B$4="BANYOLES", 'Zona 3'!T77, $B$4="PALAFRUGELL", 'Zona 3'!T94,  $B$4="SANT FELIU", 'Zona 3'!T111, $B$4="LLORET", 'Zona 3'!T128, $B$4="PREMIÀ", 'Zona 4'!T9, $B$4="BARCELONA", 'Zona 4'!T26, $B$4="BADALONA", 'Zona 4'!T43, $B$4="EL_VENDRELL", 'Zona 4'!T60, $B$4="VILANOVA", 'Zona 4'!T77, $B$4="TORTOSA", 'Zona 5'!T9, $B$4="VINAROZ", 'Zona 5'!T26, $B$4="AMPOSTA",'Zona 5'!T43, $B$4="MORA", 'Zona 5'!T60, $B$4="DELTEBRE", 'Zona 5'!T77)</f>
        <v>0</v>
      </c>
      <c r="U9" s="37" cm="1">
        <f t="array" ref="U9">_xlfn.IFS($B$4="ARCARAZO", 'Zona Norte'!U9, $B$4="ELGOIBAR", 'Zona Norte'!U26, $B$4="IRUN", 'Zona Norte'!U43, $B$4="AGUSTINOS", 'Zona Norte'!U60, $B$4="NAVAS", 'Zona Norte'!U77, $B$4="TUDELA", 'Zona Norte'!U94, $B$4="TAUSA", 'Zona Norte'!U111, $B$4="PINEDA", 'Zona 3'!U9, $B$4="MATARÓ", 'Zona 3'!U26, $B$4="ARENYS", 'Zona 3'!U43, $B$4="FIGUERES", 'Zona 3'!U60, $B$4="BANYOLES", 'Zona 3'!U77, $B$4="PALAFRUGELL", 'Zona 3'!U94,  $B$4="SANT FELIU", 'Zona 3'!U111, $B$4="LLORET", 'Zona 3'!U128, $B$4="PREMIÀ", 'Zona 4'!U9, $B$4="BARCELONA", 'Zona 4'!U26, $B$4="BADALONA", 'Zona 4'!U43, $B$4="EL_VENDRELL", 'Zona 4'!U60, $B$4="VILANOVA", 'Zona 4'!U77, $B$4="TORTOSA", 'Zona 5'!U9, $B$4="VINAROZ", 'Zona 5'!U26, $B$4="AMPOSTA",'Zona 5'!U43, $B$4="MORA", 'Zona 5'!U60, $B$4="DELTEBRE", 'Zona 5'!U77)</f>
        <v>0</v>
      </c>
      <c r="V9" s="73" cm="1">
        <f t="array" ref="V9">_xlfn.IFS($B$4="ARCARAZO", 'Zona Norte'!V9, $B$4="ELGOIBAR", 'Zona Norte'!V26, $B$4="IRUN", 'Zona Norte'!V43, $B$4="AGUSTINOS", 'Zona Norte'!V60, $B$4="NAVAS", 'Zona Norte'!V77, $B$4="TUDELA", 'Zona Norte'!V94, $B$4="TAUSA", 'Zona Norte'!V111, $B$4="PINEDA", 'Zona 3'!V9, $B$4="MATARÓ", 'Zona 3'!V26, $B$4="ARENYS", 'Zona 3'!V43, $B$4="FIGUERES", 'Zona 3'!V60, $B$4="BANYOLES", 'Zona 3'!V77, $B$4="PALAFRUGELL", 'Zona 3'!V94,  $B$4="SANT FELIU", 'Zona 3'!V111, $B$4="LLORET", 'Zona 3'!V128, $B$4="PREMIÀ", 'Zona 4'!V9, $B$4="BARCELONA", 'Zona 4'!V26, $B$4="BADALONA", 'Zona 4'!V43, $B$4="EL_VENDRELL", 'Zona 4'!V60, $B$4="VILANOVA", 'Zona 4'!V77, $B$4="TORTOSA", 'Zona 5'!V9, $B$4="VINAROZ", 'Zona 5'!V26, $B$4="AMPOSTA",'Zona 5'!V43, $B$4="MORA", 'Zona 5'!V60, $B$4="DELTEBRE", 'Zona 5'!V77)</f>
        <v>0</v>
      </c>
      <c r="W9" s="37" cm="1">
        <f t="array" ref="W9">_xlfn.IFS($B$4="ARCARAZO", 'Zona Norte'!W9, $B$4="ELGOIBAR", 'Zona Norte'!W26, $B$4="IRUN", 'Zona Norte'!W43, $B$4="AGUSTINOS", 'Zona Norte'!W60, $B$4="NAVAS", 'Zona Norte'!W77, $B$4="TUDELA", 'Zona Norte'!W94, $B$4="TAUSA", 'Zona Norte'!W111, $B$4="PINEDA", 'Zona 3'!W9, $B$4="MATARÓ", 'Zona 3'!W26, $B$4="ARENYS", 'Zona 3'!W43, $B$4="FIGUERES", 'Zona 3'!W60, $B$4="BANYOLES", 'Zona 3'!W77, $B$4="PALAFRUGELL", 'Zona 3'!W94,  $B$4="SANT FELIU", 'Zona 3'!W111, $B$4="LLORET", 'Zona 3'!W128, $B$4="PREMIÀ", 'Zona 4'!W9, $B$4="BARCELONA", 'Zona 4'!W26, $B$4="BADALONA", 'Zona 4'!W43, $B$4="EL_VENDRELL", 'Zona 4'!W60, $B$4="VILANOVA", 'Zona 4'!W77, $B$4="TORTOSA", 'Zona 5'!W9, $B$4="VINAROZ", 'Zona 5'!W26, $B$4="AMPOSTA",'Zona 5'!W43, $B$4="MORA", 'Zona 5'!W60, $B$4="DELTEBRE", 'Zona 5'!W77)</f>
        <v>0</v>
      </c>
      <c r="X9" s="37" cm="1">
        <f t="array" ref="X9">_xlfn.IFS($B$4="ARCARAZO", 'Zona Norte'!X9, $B$4="ELGOIBAR", 'Zona Norte'!X26, $B$4="IRUN", 'Zona Norte'!X43, $B$4="AGUSTINOS", 'Zona Norte'!X60, $B$4="NAVAS", 'Zona Norte'!X77, $B$4="TUDELA", 'Zona Norte'!X94, $B$4="TAUSA", 'Zona Norte'!X111, $B$4="PINEDA", 'Zona 3'!X9, $B$4="MATARÓ", 'Zona 3'!X26, $B$4="ARENYS", 'Zona 3'!X43, $B$4="FIGUERES", 'Zona 3'!X60, $B$4="BANYOLES", 'Zona 3'!X77, $B$4="PALAFRUGELL", 'Zona 3'!X94,  $B$4="SANT FELIU", 'Zona 3'!X111, $B$4="LLORET", 'Zona 3'!X128, $B$4="PREMIÀ", 'Zona 4'!X9, $B$4="BARCELONA", 'Zona 4'!X26, $B$4="BADALONA", 'Zona 4'!X43, $B$4="EL_VENDRELL", 'Zona 4'!X60, $B$4="VILANOVA", 'Zona 4'!X77, $B$4="TORTOSA", 'Zona 5'!X9, $B$4="VINAROZ", 'Zona 5'!X26, $B$4="AMPOSTA",'Zona 5'!X43, $B$4="MORA", 'Zona 5'!X60, $B$4="DELTEBRE", 'Zona 5'!X77)</f>
        <v>0</v>
      </c>
      <c r="Y9" s="37" cm="1">
        <f t="array" ref="Y9">_xlfn.IFS($B$4="ARCARAZO", 'Zona Norte'!Y9, $B$4="ELGOIBAR", 'Zona Norte'!Y26, $B$4="IRUN", 'Zona Norte'!Y43, $B$4="AGUSTINOS", 'Zona Norte'!Y60, $B$4="NAVAS", 'Zona Norte'!Y77, $B$4="TUDELA", 'Zona Norte'!Y94, $B$4="TAUSA", 'Zona Norte'!Y111, $B$4="PINEDA", 'Zona 3'!Y9, $B$4="MATARÓ", 'Zona 3'!Y26, $B$4="ARENYS", 'Zona 3'!Y43, $B$4="FIGUERES", 'Zona 3'!Y60, $B$4="BANYOLES", 'Zona 3'!Y77, $B$4="PALAFRUGELL", 'Zona 3'!Y94,  $B$4="SANT FELIU", 'Zona 3'!Y111, $B$4="LLORET", 'Zona 3'!Y128, $B$4="PREMIÀ", 'Zona 4'!Y9, $B$4="BARCELONA", 'Zona 4'!Y26, $B$4="BADALONA", 'Zona 4'!Y43, $B$4="EL_VENDRELL", 'Zona 4'!Y60, $B$4="VILANOVA", 'Zona 4'!Y77, $B$4="TORTOSA", 'Zona 5'!Y9, $B$4="VINAROZ", 'Zona 5'!Y26, $B$4="AMPOSTA",'Zona 5'!Y43, $B$4="MORA", 'Zona 5'!Y60, $B$4="DELTEBRE", 'Zona 5'!Y77)</f>
        <v>0</v>
      </c>
      <c r="Z9" s="37" cm="1">
        <f t="array" ref="Z9">_xlfn.IFS($B$4="ARCARAZO", 'Zona Norte'!Z9, $B$4="ELGOIBAR", 'Zona Norte'!Z26, $B$4="IRUN", 'Zona Norte'!Z43, $B$4="AGUSTINOS", 'Zona Norte'!Z60, $B$4="NAVAS", 'Zona Norte'!Z77, $B$4="TUDELA", 'Zona Norte'!Z94, $B$4="TAUSA", 'Zona Norte'!Z111, $B$4="PINEDA", 'Zona 3'!Z9, $B$4="MATARÓ", 'Zona 3'!Z26, $B$4="ARENYS", 'Zona 3'!Z43, $B$4="FIGUERES", 'Zona 3'!Z60, $B$4="BANYOLES", 'Zona 3'!Z77, $B$4="PALAFRUGELL", 'Zona 3'!Z94,  $B$4="SANT FELIU", 'Zona 3'!Z111, $B$4="LLORET", 'Zona 3'!Z128, $B$4="PREMIÀ", 'Zona 4'!Z9, $B$4="BARCELONA", 'Zona 4'!Z26, $B$4="BADALONA", 'Zona 4'!Z43, $B$4="EL_VENDRELL", 'Zona 4'!Z60, $B$4="VILANOVA", 'Zona 4'!Z77, $B$4="TORTOSA", 'Zona 5'!Z9, $B$4="VINAROZ", 'Zona 5'!Z26, $B$4="AMPOSTA",'Zona 5'!Z43, $B$4="MORA", 'Zona 5'!Z60, $B$4="DELTEBRE", 'Zona 5'!Z77)</f>
        <v>0</v>
      </c>
      <c r="AA9" s="73" cm="1">
        <f t="array" ref="AA9">_xlfn.IFS($B$4="ARCARAZO", 'Zona Norte'!AA9, $B$4="ELGOIBAR", 'Zona Norte'!AA26, $B$4="IRUN", 'Zona Norte'!AA43, $B$4="AGUSTINOS", 'Zona Norte'!AA60, $B$4="NAVAS", 'Zona Norte'!AA77, $B$4="TUDELA", 'Zona Norte'!AA94, $B$4="TAUSA", 'Zona Norte'!AA111, $B$4="PINEDA", 'Zona 3'!AA9, $B$4="MATARÓ", 'Zona 3'!AA26, $B$4="ARENYS", 'Zona 3'!AA43, $B$4="FIGUERES", 'Zona 3'!AA60, $B$4="BANYOLES", 'Zona 3'!AA77, $B$4="PALAFRUGELL", 'Zona 3'!AA94,  $B$4="SANT FELIU", 'Zona 3'!AA111, $B$4="LLORET", 'Zona 3'!AA128, $B$4="PREMIÀ", 'Zona 4'!AA9, $B$4="BARCELONA", 'Zona 4'!AA26, $B$4="BADALONA", 'Zona 4'!AA43, $B$4="EL_VENDRELL", 'Zona 4'!AA60, $B$4="VILANOVA", 'Zona 4'!AA77, $B$4="TORTOSA", 'Zona 5'!AA9, $B$4="VINAROZ", 'Zona 5'!AA26, $B$4="AMPOSTA",'Zona 5'!AA43, $B$4="MORA", 'Zona 5'!AA60, $B$4="DELTEBRE", 'Zona 5'!AA77)</f>
        <v>0</v>
      </c>
      <c r="AB9" s="37" cm="1">
        <f t="array" ref="AB9">_xlfn.IFS($B$4="ARCARAZO", 'Zona Norte'!AB9, $B$4="ELGOIBAR", 'Zona Norte'!AB26, $B$4="IRUN", 'Zona Norte'!AB43, $B$4="AGUSTINOS", 'Zona Norte'!AB60, $B$4="NAVAS", 'Zona Norte'!AB77, $B$4="TUDELA", 'Zona Norte'!AB94, $B$4="TAUSA", 'Zona Norte'!AB111, $B$4="PINEDA", 'Zona 3'!AB9, $B$4="MATARÓ", 'Zona 3'!AB26, $B$4="ARENYS", 'Zona 3'!AB43, $B$4="FIGUERES", 'Zona 3'!AB60, $B$4="BANYOLES", 'Zona 3'!AB77, $B$4="PALAFRUGELL", 'Zona 3'!AB94,  $B$4="SANT FELIU", 'Zona 3'!AB111, $B$4="LLORET", 'Zona 3'!AB128, $B$4="PREMIÀ", 'Zona 4'!AB9, $B$4="BARCELONA", 'Zona 4'!AB26, $B$4="BADALONA", 'Zona 4'!AB43, $B$4="EL_VENDRELL", 'Zona 4'!AB60, $B$4="VILANOVA", 'Zona 4'!AB77, $B$4="TORTOSA", 'Zona 5'!AB9, $B$4="VINAROZ", 'Zona 5'!AB26, $B$4="AMPOSTA",'Zona 5'!AB43, $B$4="MORA", 'Zona 5'!AB60, $B$4="DELTEBRE", 'Zona 5'!AB77)</f>
        <v>1</v>
      </c>
      <c r="AC9" s="37" cm="1">
        <f t="array" ref="AC9">_xlfn.IFS($B$4="ARCARAZO", 'Zona Norte'!AC9, $B$4="ELGOIBAR", 'Zona Norte'!AC26, $B$4="IRUN", 'Zona Norte'!AC43, $B$4="AGUSTINOS", 'Zona Norte'!AC60, $B$4="NAVAS", 'Zona Norte'!AC77, $B$4="TUDELA", 'Zona Norte'!AC94, $B$4="TAUSA", 'Zona Norte'!AC111, $B$4="PINEDA", 'Zona 3'!AC9, $B$4="MATARÓ", 'Zona 3'!AC26, $B$4="ARENYS", 'Zona 3'!AC43, $B$4="FIGUERES", 'Zona 3'!AC60, $B$4="BANYOLES", 'Zona 3'!AC77, $B$4="PALAFRUGELL", 'Zona 3'!AC94,  $B$4="SANT FELIU", 'Zona 3'!AC111, $B$4="LLORET", 'Zona 3'!AC128, $B$4="PREMIÀ", 'Zona 4'!AC9, $B$4="BARCELONA", 'Zona 4'!AC26, $B$4="BADALONA", 'Zona 4'!AC43, $B$4="EL_VENDRELL", 'Zona 4'!AC60, $B$4="VILANOVA", 'Zona 4'!AC77, $B$4="TORTOSA", 'Zona 5'!AC9, $B$4="VINAROZ", 'Zona 5'!AC26, $B$4="AMPOSTA",'Zona 5'!AC43, $B$4="MORA", 'Zona 5'!AC60, $B$4="DELTEBRE", 'Zona 5'!AC77)</f>
        <v>1</v>
      </c>
      <c r="AD9" s="37" cm="1">
        <f t="array" ref="AD9">_xlfn.IFS($B$4="ARCARAZO", 'Zona Norte'!AD9, $B$4="ELGOIBAR", 'Zona Norte'!AD26, $B$4="IRUN", 'Zona Norte'!AD43, $B$4="AGUSTINOS", 'Zona Norte'!AD60, $B$4="NAVAS", 'Zona Norte'!AD77, $B$4="TUDELA", 'Zona Norte'!AD94, $B$4="TAUSA", 'Zona Norte'!AD111, $B$4="PINEDA", 'Zona 3'!AD9, $B$4="MATARÓ", 'Zona 3'!AD26, $B$4="ARENYS", 'Zona 3'!AD43, $B$4="FIGUERES", 'Zona 3'!AD60, $B$4="BANYOLES", 'Zona 3'!AD77, $B$4="PALAFRUGELL", 'Zona 3'!AD94,  $B$4="SANT FELIU", 'Zona 3'!AD111, $B$4="LLORET", 'Zona 3'!AD128, $B$4="PREMIÀ", 'Zona 4'!AD9, $B$4="BARCELONA", 'Zona 4'!AD26, $B$4="BADALONA", 'Zona 4'!AD43, $B$4="EL_VENDRELL", 'Zona 4'!AD60, $B$4="VILANOVA", 'Zona 4'!AD77, $B$4="TORTOSA", 'Zona 5'!AD9, $B$4="VINAROZ", 'Zona 5'!AD26, $B$4="AMPOSTA",'Zona 5'!AD43, $B$4="MORA", 'Zona 5'!AD60, $B$4="DELTEBRE", 'Zona 5'!AD77)</f>
        <v>1</v>
      </c>
      <c r="AE9" s="37" cm="1">
        <f t="array" ref="AE9">_xlfn.IFS($B$4="ARCARAZO", 'Zona Norte'!AE9, $B$4="ELGOIBAR", 'Zona Norte'!AE26, $B$4="IRUN", 'Zona Norte'!AE43, $B$4="AGUSTINOS", 'Zona Norte'!AE60, $B$4="NAVAS", 'Zona Norte'!AE77, $B$4="TUDELA", 'Zona Norte'!AE94, $B$4="TAUSA", 'Zona Norte'!AE111, $B$4="PINEDA", 'Zona 3'!AE9, $B$4="MATARÓ", 'Zona 3'!AE26, $B$4="ARENYS", 'Zona 3'!AE43, $B$4="FIGUERES", 'Zona 3'!AE60, $B$4="BANYOLES", 'Zona 3'!AE77, $B$4="PALAFRUGELL", 'Zona 3'!AE94,  $B$4="SANT FELIU", 'Zona 3'!AE111, $B$4="LLORET", 'Zona 3'!AE128, $B$4="PREMIÀ", 'Zona 4'!AE9, $B$4="BARCELONA", 'Zona 4'!AE26, $B$4="BADALONA", 'Zona 4'!AE43, $B$4="EL_VENDRELL", 'Zona 4'!AE60, $B$4="VILANOVA", 'Zona 4'!AE77, $B$4="TORTOSA", 'Zona 5'!AE9, $B$4="VINAROZ", 'Zona 5'!AE26, $B$4="AMPOSTA",'Zona 5'!AE43, $B$4="MORA", 'Zona 5'!AE60, $B$4="DELTEBRE", 'Zona 5'!AE77)</f>
        <v>0</v>
      </c>
      <c r="AF9" s="17"/>
      <c r="AG9" s="37" cm="1">
        <f t="array" ref="AG9">_xlfn.IFS($B$4="ARCARAZO", 'Zona Norte'!AG9, $B$4="ELGOIBAR", 'Zona Norte'!AG26, $B$4="IRUN", 'Zona Norte'!AG43, $B$4="AGUSTINOS", 'Zona Norte'!AG60, $B$4="NAVAS", 'Zona Norte'!AG77, $B$4="TUDELA", 'Zona Norte'!AG94, $B$4="TAUSA", 'Zona Norte'!AG111, $B$4="PINEDA", 'Zona 3'!AG9, $B$4="MATARÓ", 'Zona 3'!AG26, $B$4="ARENYS", 'Zona 3'!AG43, $B$4="FIGUERES", 'Zona 3'!AG60, $B$4="BANYOLES", 'Zona 3'!AG77, $B$4="PALAFRUGELL", 'Zona 3'!AG94,  $B$4="SANT FELIU", 'Zona 3'!AG111, $B$4="LLORET", 'Zona 3'!AG128, $B$4="PREMIÀ", 'Zona 4'!AG9, $B$4="BARCELONA", 'Zona 4'!AG26, $B$4="BADALONA", 'Zona 4'!AG43, $B$4="EL_VENDRELL", 'Zona 4'!AG60, $B$4="VILANOVA", 'Zona 4'!AG77, $B$4="TORTOSA", 'Zona 5'!AG9, $B$4="VINAROZ", 'Zona 5'!AG26, $B$4="AMPOSTA",'Zona 5'!AG43, $B$4="MORA", 'Zona 5'!AG60, $B$4="DELTEBRE", 'Zona 5'!AG77)</f>
        <v>0</v>
      </c>
      <c r="AH9" s="37" cm="1">
        <f t="array" ref="AH9">_xlfn.IFS($B$4="ARCARAZO", 'Zona Norte'!AH9, $B$4="ELGOIBAR", 'Zona Norte'!AH26, $B$4="IRUN", 'Zona Norte'!AH43, $B$4="AGUSTINOS", 'Zona Norte'!AH60, $B$4="NAVAS", 'Zona Norte'!AH77, $B$4="TUDELA", 'Zona Norte'!AH94, $B$4="TAUSA", 'Zona Norte'!AH111, $B$4="PINEDA", 'Zona 3'!AH9, $B$4="MATARÓ", 'Zona 3'!AH26, $B$4="ARENYS", 'Zona 3'!AH43, $B$4="FIGUERES", 'Zona 3'!AH60, $B$4="BANYOLES", 'Zona 3'!AH77, $B$4="PALAFRUGELL", 'Zona 3'!AH94,  $B$4="SANT FELIU", 'Zona 3'!AH111, $B$4="LLORET", 'Zona 3'!AH128, $B$4="PREMIÀ", 'Zona 4'!AH9, $B$4="BARCELONA", 'Zona 4'!AH26, $B$4="BADALONA", 'Zona 4'!AH43, $B$4="EL_VENDRELL", 'Zona 4'!AH60, $B$4="VILANOVA", 'Zona 4'!AH77, $B$4="TORTOSA", 'Zona 5'!AH9, $B$4="VINAROZ", 'Zona 5'!AH26, $B$4="AMPOSTA",'Zona 5'!AH43, $B$4="MORA", 'Zona 5'!AH60, $B$4="DELTEBRE", 'Zona 5'!AH77)</f>
        <v>0</v>
      </c>
      <c r="AI9" s="37" cm="1">
        <f t="array" ref="AI9">_xlfn.IFS($B$4="ARCARAZO", 'Zona Norte'!AI9, $B$4="ELGOIBAR", 'Zona Norte'!AI26, $B$4="IRUN", 'Zona Norte'!AI43, $B$4="AGUSTINOS", 'Zona Norte'!AI60, $B$4="NAVAS", 'Zona Norte'!AI77, $B$4="TUDELA", 'Zona Norte'!AI94, $B$4="TAUSA", 'Zona Norte'!AI111, $B$4="PINEDA", 'Zona 3'!AI9, $B$4="MATARÓ", 'Zona 3'!AI26, $B$4="ARENYS", 'Zona 3'!AI43, $B$4="FIGUERES", 'Zona 3'!AI60, $B$4="BANYOLES", 'Zona 3'!AI77, $B$4="PALAFRUGELL", 'Zona 3'!AI94,  $B$4="SANT FELIU", 'Zona 3'!AI111, $B$4="LLORET", 'Zona 3'!AI128, $B$4="PREMIÀ", 'Zona 4'!AI9, $B$4="BARCELONA", 'Zona 4'!AI26, $B$4="BADALONA", 'Zona 4'!AI43, $B$4="EL_VENDRELL", 'Zona 4'!AI60, $B$4="VILANOVA", 'Zona 4'!AI77, $B$4="TORTOSA", 'Zona 5'!AI9, $B$4="VINAROZ", 'Zona 5'!AI26, $B$4="AMPOSTA",'Zona 5'!AI43, $B$4="MORA", 'Zona 5'!AI60, $B$4="DELTEBRE", 'Zona 5'!AI77)</f>
        <v>0</v>
      </c>
      <c r="AJ9" s="37" cm="1">
        <f t="array" ref="AJ9">_xlfn.IFS($B$4="ARCARAZO", 'Zona Norte'!AJ9, $B$4="ELGOIBAR", 'Zona Norte'!AJ26, $B$4="IRUN", 'Zona Norte'!AJ43, $B$4="AGUSTINOS", 'Zona Norte'!AJ60, $B$4="NAVAS", 'Zona Norte'!AJ77, $B$4="TUDELA", 'Zona Norte'!AJ94, $B$4="TAUSA", 'Zona Norte'!AJ111, $B$4="PINEDA", 'Zona 3'!AJ9, $B$4="MATARÓ", 'Zona 3'!AJ26, $B$4="ARENYS", 'Zona 3'!AJ43, $B$4="FIGUERES", 'Zona 3'!AJ60, $B$4="BANYOLES", 'Zona 3'!AJ77, $B$4="PALAFRUGELL", 'Zona 3'!AJ94,  $B$4="SANT FELIU", 'Zona 3'!AJ111, $B$4="LLORET", 'Zona 3'!AJ128, $B$4="PREMIÀ", 'Zona 4'!AJ9, $B$4="BARCELONA", 'Zona 4'!AJ26, $B$4="BADALONA", 'Zona 4'!AJ43, $B$4="EL_VENDRELL", 'Zona 4'!AJ60, $B$4="VILANOVA", 'Zona 4'!AJ77, $B$4="TORTOSA", 'Zona 5'!AJ9, $B$4="VINAROZ", 'Zona 5'!AJ26, $B$4="AMPOSTA",'Zona 5'!AJ43, $B$4="MORA", 'Zona 5'!AJ60, $B$4="DELTEBRE", 'Zona 5'!AJ77)</f>
        <v>0</v>
      </c>
      <c r="AK9" s="73" cm="1">
        <f t="array" ref="AK9">_xlfn.IFS($B$4="ARCARAZO", 'Zona Norte'!AK9, $B$4="ELGOIBAR", 'Zona Norte'!AK26, $B$4="IRUN", 'Zona Norte'!AK43, $B$4="AGUSTINOS", 'Zona Norte'!AK60, $B$4="NAVAS", 'Zona Norte'!AK77, $B$4="TUDELA", 'Zona Norte'!AK94, $B$4="TAUSA", 'Zona Norte'!AK111, $B$4="PINEDA", 'Zona 3'!AK9, $B$4="MATARÓ", 'Zona 3'!AK26, $B$4="ARENYS", 'Zona 3'!AK43, $B$4="FIGUERES", 'Zona 3'!AK60, $B$4="BANYOLES", 'Zona 3'!AK77, $B$4="PALAFRUGELL", 'Zona 3'!AK94,  $B$4="SANT FELIU", 'Zona 3'!AK111, $B$4="LLORET", 'Zona 3'!AK128, $B$4="PREMIÀ", 'Zona 4'!AK9, $B$4="BARCELONA", 'Zona 4'!AK26, $B$4="BADALONA", 'Zona 4'!AK43, $B$4="EL_VENDRELL", 'Zona 4'!AK60, $B$4="VILANOVA", 'Zona 4'!AK77, $B$4="TORTOSA", 'Zona 5'!AK9, $B$4="VINAROZ", 'Zona 5'!AK26, $B$4="AMPOSTA",'Zona 5'!AK43, $B$4="MORA", 'Zona 5'!AK60, $B$4="DELTEBRE", 'Zona 5'!AK77)</f>
        <v>0</v>
      </c>
      <c r="AL9" s="37" cm="1">
        <f t="array" ref="AL9">_xlfn.IFS($B$4="ARCARAZO", 'Zona Norte'!AL9, $B$4="ELGOIBAR", 'Zona Norte'!AL26, $B$4="IRUN", 'Zona Norte'!AL43, $B$4="AGUSTINOS", 'Zona Norte'!AL60, $B$4="NAVAS", 'Zona Norte'!AL77, $B$4="TUDELA", 'Zona Norte'!AL94, $B$4="TAUSA", 'Zona Norte'!AL111, $B$4="PINEDA", 'Zona 3'!AL9, $B$4="MATARÓ", 'Zona 3'!AL26, $B$4="ARENYS", 'Zona 3'!AL43, $B$4="FIGUERES", 'Zona 3'!AL60, $B$4="BANYOLES", 'Zona 3'!AL77, $B$4="PALAFRUGELL", 'Zona 3'!AL94,  $B$4="SANT FELIU", 'Zona 3'!AL111, $B$4="LLORET", 'Zona 3'!AL128, $B$4="PREMIÀ", 'Zona 4'!AL9, $B$4="BARCELONA", 'Zona 4'!AL26, $B$4="BADALONA", 'Zona 4'!AL43, $B$4="EL_VENDRELL", 'Zona 4'!AL60, $B$4="VILANOVA", 'Zona 4'!AL77, $B$4="TORTOSA", 'Zona 5'!AL9, $B$4="VINAROZ", 'Zona 5'!AL26, $B$4="AMPOSTA",'Zona 5'!AL43, $B$4="MORA", 'Zona 5'!AL60, $B$4="DELTEBRE", 'Zona 5'!AL77)</f>
        <v>0</v>
      </c>
      <c r="AM9" s="37" cm="1">
        <f t="array" ref="AM9">_xlfn.IFS($B$4="ARCARAZO", 'Zona Norte'!AM9, $B$4="ELGOIBAR", 'Zona Norte'!AM26, $B$4="IRUN", 'Zona Norte'!AM43, $B$4="AGUSTINOS", 'Zona Norte'!AM60, $B$4="NAVAS", 'Zona Norte'!AM77, $B$4="TUDELA", 'Zona Norte'!AM94, $B$4="TAUSA", 'Zona Norte'!AM111, $B$4="PINEDA", 'Zona 3'!AM9, $B$4="MATARÓ", 'Zona 3'!AM26, $B$4="ARENYS", 'Zona 3'!AM43, $B$4="FIGUERES", 'Zona 3'!AM60, $B$4="BANYOLES", 'Zona 3'!AM77, $B$4="PALAFRUGELL", 'Zona 3'!AM94,  $B$4="SANT FELIU", 'Zona 3'!AM111, $B$4="LLORET", 'Zona 3'!AM128, $B$4="PREMIÀ", 'Zona 4'!AM9, $B$4="BARCELONA", 'Zona 4'!AM26, $B$4="BADALONA", 'Zona 4'!AM43, $B$4="EL_VENDRELL", 'Zona 4'!AM60, $B$4="VILANOVA", 'Zona 4'!AM77, $B$4="TORTOSA", 'Zona 5'!AM9, $B$4="VINAROZ", 'Zona 5'!AM26, $B$4="AMPOSTA",'Zona 5'!AM43, $B$4="MORA", 'Zona 5'!AM60, $B$4="DELTEBRE", 'Zona 5'!AM77)</f>
        <v>0</v>
      </c>
      <c r="AN9" s="37" cm="1">
        <f t="array" ref="AN9">_xlfn.IFS($B$4="ARCARAZO", 'Zona Norte'!AN9, $B$4="ELGOIBAR", 'Zona Norte'!AN26, $B$4="IRUN", 'Zona Norte'!AN43, $B$4="AGUSTINOS", 'Zona Norte'!AN60, $B$4="NAVAS", 'Zona Norte'!AN77, $B$4="TUDELA", 'Zona Norte'!AN94, $B$4="TAUSA", 'Zona Norte'!AN111, $B$4="PINEDA", 'Zona 3'!AN9, $B$4="MATARÓ", 'Zona 3'!AN26, $B$4="ARENYS", 'Zona 3'!AN43, $B$4="FIGUERES", 'Zona 3'!AN60, $B$4="BANYOLES", 'Zona 3'!AN77, $B$4="PALAFRUGELL", 'Zona 3'!AN94,  $B$4="SANT FELIU", 'Zona 3'!AN111, $B$4="LLORET", 'Zona 3'!AN128, $B$4="PREMIÀ", 'Zona 4'!AN9, $B$4="BARCELONA", 'Zona 4'!AN26, $B$4="BADALONA", 'Zona 4'!AN43, $B$4="EL_VENDRELL", 'Zona 4'!AN60, $B$4="VILANOVA", 'Zona 4'!AN77, $B$4="TORTOSA", 'Zona 5'!AN9, $B$4="VINAROZ", 'Zona 5'!AN26, $B$4="AMPOSTA",'Zona 5'!AN43, $B$4="MORA", 'Zona 5'!AN60, $B$4="DELTEBRE", 'Zona 5'!AN77)</f>
        <v>0</v>
      </c>
      <c r="AO9" s="73" cm="1">
        <f t="array" ref="AO9">_xlfn.IFS($B$4="ARCARAZO", 'Zona Norte'!AO9, $B$4="ELGOIBAR", 'Zona Norte'!AO26, $B$4="IRUN", 'Zona Norte'!AO43, $B$4="AGUSTINOS", 'Zona Norte'!AO60, $B$4="NAVAS", 'Zona Norte'!AO77, $B$4="TUDELA", 'Zona Norte'!AO94, $B$4="TAUSA", 'Zona Norte'!AO111, $B$4="PINEDA", 'Zona 3'!AO9, $B$4="MATARÓ", 'Zona 3'!AO26, $B$4="ARENYS", 'Zona 3'!AO43, $B$4="FIGUERES", 'Zona 3'!AO60, $B$4="BANYOLES", 'Zona 3'!AO77, $B$4="PALAFRUGELL", 'Zona 3'!AO94,  $B$4="SANT FELIU", 'Zona 3'!AO111, $B$4="LLORET", 'Zona 3'!AO128, $B$4="PREMIÀ", 'Zona 4'!AO9, $B$4="BARCELONA", 'Zona 4'!AO26, $B$4="BADALONA", 'Zona 4'!AO43, $B$4="EL_VENDRELL", 'Zona 4'!AO60, $B$4="VILANOVA", 'Zona 4'!AO77, $B$4="TORTOSA", 'Zona 5'!AO9, $B$4="VINAROZ", 'Zona 5'!AO26, $B$4="AMPOSTA",'Zona 5'!AO43, $B$4="MORA", 'Zona 5'!AO60, $B$4="DELTEBRE", 'Zona 5'!AO77)</f>
        <v>0</v>
      </c>
      <c r="AP9" s="37" cm="1">
        <f t="array" ref="AP9">_xlfn.IFS($B$4="ARCARAZO", 'Zona Norte'!AP9, $B$4="ELGOIBAR", 'Zona Norte'!AP26, $B$4="IRUN", 'Zona Norte'!AP43, $B$4="AGUSTINOS", 'Zona Norte'!AP60, $B$4="NAVAS", 'Zona Norte'!AP77, $B$4="TUDELA", 'Zona Norte'!AP94, $B$4="TAUSA", 'Zona Norte'!AP111, $B$4="PINEDA", 'Zona 3'!AP9, $B$4="MATARÓ", 'Zona 3'!AP26, $B$4="ARENYS", 'Zona 3'!AP43, $B$4="FIGUERES", 'Zona 3'!AP60, $B$4="BANYOLES", 'Zona 3'!AP77, $B$4="PALAFRUGELL", 'Zona 3'!AP94,  $B$4="SANT FELIU", 'Zona 3'!AP111, $B$4="LLORET", 'Zona 3'!AP128, $B$4="PREMIÀ", 'Zona 4'!AP9, $B$4="BARCELONA", 'Zona 4'!AP26, $B$4="BADALONA", 'Zona 4'!AP43, $B$4="EL_VENDRELL", 'Zona 4'!AP60, $B$4="VILANOVA", 'Zona 4'!AP77, $B$4="TORTOSA", 'Zona 5'!AP9, $B$4="VINAROZ", 'Zona 5'!AP26, $B$4="AMPOSTA",'Zona 5'!AP43, $B$4="MORA", 'Zona 5'!AP60, $B$4="DELTEBRE", 'Zona 5'!AP77)</f>
        <v>0</v>
      </c>
      <c r="AQ9" s="37" cm="1">
        <f t="array" ref="AQ9">_xlfn.IFS($B$4="ARCARAZO", 'Zona Norte'!AQ9, $B$4="ELGOIBAR", 'Zona Norte'!AQ26, $B$4="IRUN", 'Zona Norte'!AQ43, $B$4="AGUSTINOS", 'Zona Norte'!AQ60, $B$4="NAVAS", 'Zona Norte'!AQ77, $B$4="TUDELA", 'Zona Norte'!AQ94, $B$4="TAUSA", 'Zona Norte'!AQ111, $B$4="PINEDA", 'Zona 3'!AQ9, $B$4="MATARÓ", 'Zona 3'!AQ26, $B$4="ARENYS", 'Zona 3'!AQ43, $B$4="FIGUERES", 'Zona 3'!AQ60, $B$4="BANYOLES", 'Zona 3'!AQ77, $B$4="PALAFRUGELL", 'Zona 3'!AQ94,  $B$4="SANT FELIU", 'Zona 3'!AQ111, $B$4="LLORET", 'Zona 3'!AQ128, $B$4="PREMIÀ", 'Zona 4'!AQ9, $B$4="BARCELONA", 'Zona 4'!AQ26, $B$4="BADALONA", 'Zona 4'!AQ43, $B$4="EL_VENDRELL", 'Zona 4'!AQ60, $B$4="VILANOVA", 'Zona 4'!AQ77, $B$4="TORTOSA", 'Zona 5'!AQ9, $B$4="VINAROZ", 'Zona 5'!AQ26, $B$4="AMPOSTA",'Zona 5'!AQ43, $B$4="MORA", 'Zona 5'!AQ60, $B$4="DELTEBRE", 'Zona 5'!AQ77)</f>
        <v>0</v>
      </c>
      <c r="AR9" s="37" cm="1">
        <f t="array" ref="AR9">_xlfn.IFS($B$4="ARCARAZO", 'Zona Norte'!AR9, $B$4="ELGOIBAR", 'Zona Norte'!AR26, $B$4="IRUN", 'Zona Norte'!AR43, $B$4="AGUSTINOS", 'Zona Norte'!AR60, $B$4="NAVAS", 'Zona Norte'!AR77, $B$4="TUDELA", 'Zona Norte'!AR94, $B$4="TAUSA", 'Zona Norte'!AR111, $B$4="PINEDA", 'Zona 3'!AR9, $B$4="MATARÓ", 'Zona 3'!AR26, $B$4="ARENYS", 'Zona 3'!AR43, $B$4="FIGUERES", 'Zona 3'!AR60, $B$4="BANYOLES", 'Zona 3'!AR77, $B$4="PALAFRUGELL", 'Zona 3'!AR94,  $B$4="SANT FELIU", 'Zona 3'!AR111, $B$4="LLORET", 'Zona 3'!AR128, $B$4="PREMIÀ", 'Zona 4'!AR9, $B$4="BARCELONA", 'Zona 4'!AR26, $B$4="BADALONA", 'Zona 4'!AR43, $B$4="EL_VENDRELL", 'Zona 4'!AR60, $B$4="VILANOVA", 'Zona 4'!AR77, $B$4="TORTOSA", 'Zona 5'!AR9, $B$4="VINAROZ", 'Zona 5'!AR26, $B$4="AMPOSTA",'Zona 5'!AR43, $B$4="MORA", 'Zona 5'!AR60, $B$4="DELTEBRE", 'Zona 5'!AR77)</f>
        <v>0</v>
      </c>
      <c r="AS9" s="73" cm="1">
        <f t="array" ref="AS9">_xlfn.IFS($B$4="ARCARAZO", 'Zona Norte'!AS9, $B$4="ELGOIBAR", 'Zona Norte'!AS26, $B$4="IRUN", 'Zona Norte'!AS43, $B$4="AGUSTINOS", 'Zona Norte'!AS60, $B$4="NAVAS", 'Zona Norte'!AS77, $B$4="TUDELA", 'Zona Norte'!AS94, $B$4="TAUSA", 'Zona Norte'!AS111, $B$4="PINEDA", 'Zona 3'!AS9, $B$4="MATARÓ", 'Zona 3'!AS26, $B$4="ARENYS", 'Zona 3'!AS43, $B$4="FIGUERES", 'Zona 3'!AS60, $B$4="BANYOLES", 'Zona 3'!AS77, $B$4="PALAFRUGELL", 'Zona 3'!AS94,  $B$4="SANT FELIU", 'Zona 3'!AS111, $B$4="LLORET", 'Zona 3'!AS128, $B$4="PREMIÀ", 'Zona 4'!AS9, $B$4="BARCELONA", 'Zona 4'!AS26, $B$4="BADALONA", 'Zona 4'!AS43, $B$4="EL_VENDRELL", 'Zona 4'!AS60, $B$4="VILANOVA", 'Zona 4'!AS77, $B$4="TORTOSA", 'Zona 5'!AS9, $B$4="VINAROZ", 'Zona 5'!AS26, $B$4="AMPOSTA",'Zona 5'!AS43, $B$4="MORA", 'Zona 5'!AS60, $B$4="DELTEBRE", 'Zona 5'!AS77)</f>
        <v>0</v>
      </c>
      <c r="AT9" s="37" cm="1">
        <f t="array" ref="AT9">_xlfn.IFS($B$4="ARCARAZO", 'Zona Norte'!AT9, $B$4="ELGOIBAR", 'Zona Norte'!AT26, $B$4="IRUN", 'Zona Norte'!AT43, $B$4="AGUSTINOS", 'Zona Norte'!AT60, $B$4="NAVAS", 'Zona Norte'!AT77, $B$4="TUDELA", 'Zona Norte'!AT94, $B$4="TAUSA", 'Zona Norte'!AT111, $B$4="PINEDA", 'Zona 3'!AT9, $B$4="MATARÓ", 'Zona 3'!AT26, $B$4="ARENYS", 'Zona 3'!AT43, $B$4="FIGUERES", 'Zona 3'!AT60, $B$4="BANYOLES", 'Zona 3'!AT77, $B$4="PALAFRUGELL", 'Zona 3'!AT94,  $B$4="SANT FELIU", 'Zona 3'!AT111, $B$4="LLORET", 'Zona 3'!AT128, $B$4="PREMIÀ", 'Zona 4'!AT9, $B$4="BARCELONA", 'Zona 4'!AT26, $B$4="BADALONA", 'Zona 4'!AT43, $B$4="EL_VENDRELL", 'Zona 4'!AT60, $B$4="VILANOVA", 'Zona 4'!AT77, $B$4="TORTOSA", 'Zona 5'!AT9, $B$4="VINAROZ", 'Zona 5'!AT26, $B$4="AMPOSTA",'Zona 5'!AT43, $B$4="MORA", 'Zona 5'!AT60, $B$4="DELTEBRE", 'Zona 5'!AT77)</f>
        <v>0</v>
      </c>
      <c r="AU9" s="37" cm="1">
        <f t="array" ref="AU9">_xlfn.IFS($B$4="ARCARAZO", 'Zona Norte'!AU9, $B$4="ELGOIBAR", 'Zona Norte'!AU26, $B$4="IRUN", 'Zona Norte'!AU43, $B$4="AGUSTINOS", 'Zona Norte'!AU60, $B$4="NAVAS", 'Zona Norte'!AU77, $B$4="TUDELA", 'Zona Norte'!AU94, $B$4="TAUSA", 'Zona Norte'!AU111, $B$4="PINEDA", 'Zona 3'!AU9, $B$4="MATARÓ", 'Zona 3'!AU26, $B$4="ARENYS", 'Zona 3'!AU43, $B$4="FIGUERES", 'Zona 3'!AU60, $B$4="BANYOLES", 'Zona 3'!AU77, $B$4="PALAFRUGELL", 'Zona 3'!AU94,  $B$4="SANT FELIU", 'Zona 3'!AU111, $B$4="LLORET", 'Zona 3'!AU128, $B$4="PREMIÀ", 'Zona 4'!AU9, $B$4="BARCELONA", 'Zona 4'!AU26, $B$4="BADALONA", 'Zona 4'!AU43, $B$4="EL_VENDRELL", 'Zona 4'!AU60, $B$4="VILANOVA", 'Zona 4'!AU77, $B$4="TORTOSA", 'Zona 5'!AU9, $B$4="VINAROZ", 'Zona 5'!AU26, $B$4="AMPOSTA",'Zona 5'!AU43, $B$4="MORA", 'Zona 5'!AU60, $B$4="DELTEBRE", 'Zona 5'!AU77)</f>
        <v>0</v>
      </c>
      <c r="AV9" s="37" cm="1">
        <f t="array" ref="AV9">_xlfn.IFS($B$4="ARCARAZO", 'Zona Norte'!AV9, $B$4="ELGOIBAR", 'Zona Norte'!AV26, $B$4="IRUN", 'Zona Norte'!AV43, $B$4="AGUSTINOS", 'Zona Norte'!AV60, $B$4="NAVAS", 'Zona Norte'!AV77, $B$4="TUDELA", 'Zona Norte'!AV94, $B$4="TAUSA", 'Zona Norte'!AV111, $B$4="PINEDA", 'Zona 3'!AV9, $B$4="MATARÓ", 'Zona 3'!AV26, $B$4="ARENYS", 'Zona 3'!AV43, $B$4="FIGUERES", 'Zona 3'!AV60, $B$4="BANYOLES", 'Zona 3'!AV77, $B$4="PALAFRUGELL", 'Zona 3'!AV94,  $B$4="SANT FELIU", 'Zona 3'!AV111, $B$4="LLORET", 'Zona 3'!AV128, $B$4="PREMIÀ", 'Zona 4'!AV9, $B$4="BARCELONA", 'Zona 4'!AV26, $B$4="BADALONA", 'Zona 4'!AV43, $B$4="EL_VENDRELL", 'Zona 4'!AV60, $B$4="VILANOVA", 'Zona 4'!AV77, $B$4="TORTOSA", 'Zona 5'!AV9, $B$4="VINAROZ", 'Zona 5'!AV26, $B$4="AMPOSTA",'Zona 5'!AV43, $B$4="MORA", 'Zona 5'!AV60, $B$4="DELTEBRE", 'Zona 5'!AV77)</f>
        <v>0</v>
      </c>
      <c r="AW9" s="37" cm="1">
        <f t="array" ref="AW9">_xlfn.IFS($B$4="ARCARAZO", 'Zona Norte'!AW9, $B$4="ELGOIBAR", 'Zona Norte'!AW26, $B$4="IRUN", 'Zona Norte'!AW43, $B$4="AGUSTINOS", 'Zona Norte'!AW60, $B$4="NAVAS", 'Zona Norte'!AW77, $B$4="TUDELA", 'Zona Norte'!AW94, $B$4="TAUSA", 'Zona Norte'!AW111, $B$4="PINEDA", 'Zona 3'!AW9, $B$4="MATARÓ", 'Zona 3'!AW26, $B$4="ARENYS", 'Zona 3'!AW43, $B$4="FIGUERES", 'Zona 3'!AW60, $B$4="BANYOLES", 'Zona 3'!AW77, $B$4="PALAFRUGELL", 'Zona 3'!AW94,  $B$4="SANT FELIU", 'Zona 3'!AW111, $B$4="LLORET", 'Zona 3'!AW128, $B$4="PREMIÀ", 'Zona 4'!AW9, $B$4="BARCELONA", 'Zona 4'!AW26, $B$4="BADALONA", 'Zona 4'!AW43, $B$4="EL_VENDRELL", 'Zona 4'!AW60, $B$4="VILANOVA", 'Zona 4'!AW77, $B$4="TORTOSA", 'Zona 5'!AW9, $B$4="VINAROZ", 'Zona 5'!AW26, $B$4="AMPOSTA",'Zona 5'!AW43, $B$4="MORA", 'Zona 5'!AW60, $B$4="DELTEBRE", 'Zona 5'!AW77)</f>
        <v>0</v>
      </c>
      <c r="AX9" s="73" cm="1">
        <f t="array" ref="AX9">_xlfn.IFS($B$4="ARCARAZO", 'Zona Norte'!AX9, $B$4="ELGOIBAR", 'Zona Norte'!AX26, $B$4="IRUN", 'Zona Norte'!AX43, $B$4="AGUSTINOS", 'Zona Norte'!AX60, $B$4="NAVAS", 'Zona Norte'!AX77, $B$4="TUDELA", 'Zona Norte'!AX94, $B$4="TAUSA", 'Zona Norte'!AX111, $B$4="PINEDA", 'Zona 3'!AX9, $B$4="MATARÓ", 'Zona 3'!AX26, $B$4="ARENYS", 'Zona 3'!AX43, $B$4="FIGUERES", 'Zona 3'!AX60, $B$4="BANYOLES", 'Zona 3'!AX77, $B$4="PALAFRUGELL", 'Zona 3'!AX94,  $B$4="SANT FELIU", 'Zona 3'!AX111, $B$4="LLORET", 'Zona 3'!AX128, $B$4="PREMIÀ", 'Zona 4'!AX9, $B$4="BARCELONA", 'Zona 4'!AX26, $B$4="BADALONA", 'Zona 4'!AX43, $B$4="EL_VENDRELL", 'Zona 4'!AX60, $B$4="VILANOVA", 'Zona 4'!AX77, $B$4="TORTOSA", 'Zona 5'!AX9, $B$4="VINAROZ", 'Zona 5'!AX26, $B$4="AMPOSTA",'Zona 5'!AX43, $B$4="MORA", 'Zona 5'!AX60, $B$4="DELTEBRE", 'Zona 5'!AX77)</f>
        <v>0</v>
      </c>
      <c r="AY9" s="37" cm="1">
        <f t="array" ref="AY9">_xlfn.IFS($B$4="ARCARAZO", 'Zona Norte'!AY9, $B$4="ELGOIBAR", 'Zona Norte'!AY26, $B$4="IRUN", 'Zona Norte'!AY43, $B$4="AGUSTINOS", 'Zona Norte'!AY60, $B$4="NAVAS", 'Zona Norte'!AY77, $B$4="TUDELA", 'Zona Norte'!AY94, $B$4="TAUSA", 'Zona Norte'!AY111, $B$4="PINEDA", 'Zona 3'!AY9, $B$4="MATARÓ", 'Zona 3'!AY26, $B$4="ARENYS", 'Zona 3'!AY43, $B$4="FIGUERES", 'Zona 3'!AY60, $B$4="BANYOLES", 'Zona 3'!AY77, $B$4="PALAFRUGELL", 'Zona 3'!AY94,  $B$4="SANT FELIU", 'Zona 3'!AY111, $B$4="LLORET", 'Zona 3'!AY128, $B$4="PREMIÀ", 'Zona 4'!AY9, $B$4="BARCELONA", 'Zona 4'!AY26, $B$4="BADALONA", 'Zona 4'!AY43, $B$4="EL_VENDRELL", 'Zona 4'!AY60, $B$4="VILANOVA", 'Zona 4'!AY77, $B$4="TORTOSA", 'Zona 5'!AY9, $B$4="VINAROZ", 'Zona 5'!AY26, $B$4="AMPOSTA",'Zona 5'!AY43, $B$4="MORA", 'Zona 5'!AY60, $B$4="DELTEBRE", 'Zona 5'!AY77)</f>
        <v>0</v>
      </c>
      <c r="AZ9" s="37" cm="1">
        <f t="array" ref="AZ9">_xlfn.IFS($B$4="ARCARAZO", 'Zona Norte'!AZ9, $B$4="ELGOIBAR", 'Zona Norte'!AZ26, $B$4="IRUN", 'Zona Norte'!AZ43, $B$4="AGUSTINOS", 'Zona Norte'!AZ60, $B$4="NAVAS", 'Zona Norte'!AZ77, $B$4="TUDELA", 'Zona Norte'!AZ94, $B$4="TAUSA", 'Zona Norte'!AZ111, $B$4="PINEDA", 'Zona 3'!AZ9, $B$4="MATARÓ", 'Zona 3'!AZ26, $B$4="ARENYS", 'Zona 3'!AZ43, $B$4="FIGUERES", 'Zona 3'!AZ60, $B$4="BANYOLES", 'Zona 3'!AZ77, $B$4="PALAFRUGELL", 'Zona 3'!AZ94,  $B$4="SANT FELIU", 'Zona 3'!AZ111, $B$4="LLORET", 'Zona 3'!AZ128, $B$4="PREMIÀ", 'Zona 4'!AZ9, $B$4="BARCELONA", 'Zona 4'!AZ26, $B$4="BADALONA", 'Zona 4'!AZ43, $B$4="EL_VENDRELL", 'Zona 4'!AZ60, $B$4="VILANOVA", 'Zona 4'!AZ77, $B$4="TORTOSA", 'Zona 5'!AZ9, $B$4="VINAROZ", 'Zona 5'!AZ26, $B$4="AMPOSTA",'Zona 5'!AZ43, $B$4="MORA", 'Zona 5'!AZ60, $B$4="DELTEBRE", 'Zona 5'!AZ77)</f>
        <v>0</v>
      </c>
      <c r="BA9" s="37" cm="1">
        <f t="array" ref="BA9">_xlfn.IFS($B$4="ARCARAZO", 'Zona Norte'!BA9, $B$4="ELGOIBAR", 'Zona Norte'!BA26, $B$4="IRUN", 'Zona Norte'!BA43, $B$4="AGUSTINOS", 'Zona Norte'!BA60, $B$4="NAVAS", 'Zona Norte'!BA77, $B$4="TUDELA", 'Zona Norte'!BA94, $B$4="TAUSA", 'Zona Norte'!BA111, $B$4="PINEDA", 'Zona 3'!BA9, $B$4="MATARÓ", 'Zona 3'!BA26, $B$4="ARENYS", 'Zona 3'!BA43, $B$4="FIGUERES", 'Zona 3'!BA60, $B$4="BANYOLES", 'Zona 3'!BA77, $B$4="PALAFRUGELL", 'Zona 3'!BA94,  $B$4="SANT FELIU", 'Zona 3'!BA111, $B$4="LLORET", 'Zona 3'!BA128, $B$4="PREMIÀ", 'Zona 4'!BA9, $B$4="BARCELONA", 'Zona 4'!BA26, $B$4="BADALONA", 'Zona 4'!BA43, $B$4="EL_VENDRELL", 'Zona 4'!BA60, $B$4="VILANOVA", 'Zona 4'!BA77, $B$4="TORTOSA", 'Zona 5'!BA9, $B$4="VINAROZ", 'Zona 5'!BA26, $B$4="AMPOSTA",'Zona 5'!BA43, $B$4="MORA", 'Zona 5'!BA60, $B$4="DELTEBRE", 'Zona 5'!BA77)</f>
        <v>0</v>
      </c>
      <c r="BB9" s="73" cm="1">
        <f t="array" ref="BB9">_xlfn.IFS($B$4="ARCARAZO", 'Zona Norte'!BB9, $B$4="ELGOIBAR", 'Zona Norte'!BB26, $B$4="IRUN", 'Zona Norte'!BB43, $B$4="AGUSTINOS", 'Zona Norte'!BB60, $B$4="NAVAS", 'Zona Norte'!BB77, $B$4="TUDELA", 'Zona Norte'!BB94, $B$4="TAUSA", 'Zona Norte'!BB111, $B$4="PINEDA", 'Zona 3'!BB9, $B$4="MATARÓ", 'Zona 3'!BB26, $B$4="ARENYS", 'Zona 3'!BB43, $B$4="FIGUERES", 'Zona 3'!BB60, $B$4="BANYOLES", 'Zona 3'!BB77, $B$4="PALAFRUGELL", 'Zona 3'!BB94,  $B$4="SANT FELIU", 'Zona 3'!BB111, $B$4="LLORET", 'Zona 3'!BB128, $B$4="PREMIÀ", 'Zona 4'!BB9, $B$4="BARCELONA", 'Zona 4'!BB26, $B$4="BADALONA", 'Zona 4'!BB43, $B$4="EL_VENDRELL", 'Zona 4'!BB60, $B$4="VILANOVA", 'Zona 4'!BB77, $B$4="TORTOSA", 'Zona 5'!BB9, $B$4="VINAROZ", 'Zona 5'!BB26, $B$4="AMPOSTA",'Zona 5'!BB43, $B$4="MORA", 'Zona 5'!BB60, $B$4="DELTEBRE", 'Zona 5'!BB77)</f>
        <v>0</v>
      </c>
      <c r="BC9" s="37" cm="1">
        <f t="array" ref="BC9">_xlfn.IFS($B$4="ARCARAZO", 'Zona Norte'!BC9, $B$4="ELGOIBAR", 'Zona Norte'!BC26, $B$4="IRUN", 'Zona Norte'!BC43, $B$4="AGUSTINOS", 'Zona Norte'!BC60, $B$4="NAVAS", 'Zona Norte'!BC77, $B$4="TUDELA", 'Zona Norte'!BC94, $B$4="TAUSA", 'Zona Norte'!BC111, $B$4="PINEDA", 'Zona 3'!BC9, $B$4="MATARÓ", 'Zona 3'!BC26, $B$4="ARENYS", 'Zona 3'!BC43, $B$4="FIGUERES", 'Zona 3'!BC60, $B$4="BANYOLES", 'Zona 3'!BC77, $B$4="PALAFRUGELL", 'Zona 3'!BC94,  $B$4="SANT FELIU", 'Zona 3'!BC111, $B$4="LLORET", 'Zona 3'!BC128, $B$4="PREMIÀ", 'Zona 4'!BC9, $B$4="BARCELONA", 'Zona 4'!BC26, $B$4="BADALONA", 'Zona 4'!BC43, $B$4="EL_VENDRELL", 'Zona 4'!BC60, $B$4="VILANOVA", 'Zona 4'!BC77, $B$4="TORTOSA", 'Zona 5'!BC9, $B$4="VINAROZ", 'Zona 5'!BC26, $B$4="AMPOSTA",'Zona 5'!BC43, $B$4="MORA", 'Zona 5'!BC60, $B$4="DELTEBRE", 'Zona 5'!BC77)</f>
        <v>0</v>
      </c>
      <c r="BD9" s="37" cm="1">
        <f t="array" ref="BD9">_xlfn.IFS($B$4="ARCARAZO", 'Zona Norte'!BD9, $B$4="ELGOIBAR", 'Zona Norte'!BD26, $B$4="IRUN", 'Zona Norte'!BD43, $B$4="AGUSTINOS", 'Zona Norte'!BD60, $B$4="NAVAS", 'Zona Norte'!BD77, $B$4="TUDELA", 'Zona Norte'!BD94, $B$4="TAUSA", 'Zona Norte'!BD111, $B$4="PINEDA", 'Zona 3'!BD9, $B$4="MATARÓ", 'Zona 3'!BD26, $B$4="ARENYS", 'Zona 3'!BD43, $B$4="FIGUERES", 'Zona 3'!BD60, $B$4="BANYOLES", 'Zona 3'!BD77, $B$4="PALAFRUGELL", 'Zona 3'!BD94,  $B$4="SANT FELIU", 'Zona 3'!BD111, $B$4="LLORET", 'Zona 3'!BD128, $B$4="PREMIÀ", 'Zona 4'!BD9, $B$4="BARCELONA", 'Zona 4'!BD26, $B$4="BADALONA", 'Zona 4'!BD43, $B$4="EL_VENDRELL", 'Zona 4'!BD60, $B$4="VILANOVA", 'Zona 4'!BD77, $B$4="TORTOSA", 'Zona 5'!BD9, $B$4="VINAROZ", 'Zona 5'!BD26, $B$4="AMPOSTA",'Zona 5'!BD43, $B$4="MORA", 'Zona 5'!BD60, $B$4="DELTEBRE", 'Zona 5'!BD77)</f>
        <v>0</v>
      </c>
      <c r="BE9" s="37" cm="1">
        <f t="array" ref="BE9">_xlfn.IFS($B$4="ARCARAZO", 'Zona Norte'!BE9, $B$4="ELGOIBAR", 'Zona Norte'!BE26, $B$4="IRUN", 'Zona Norte'!BE43, $B$4="AGUSTINOS", 'Zona Norte'!BE60, $B$4="NAVAS", 'Zona Norte'!BE77, $B$4="TUDELA", 'Zona Norte'!BE94, $B$4="TAUSA", 'Zona Norte'!BE111, $B$4="PINEDA", 'Zona 3'!BE9, $B$4="MATARÓ", 'Zona 3'!BE26, $B$4="ARENYS", 'Zona 3'!BE43, $B$4="FIGUERES", 'Zona 3'!BE60, $B$4="BANYOLES", 'Zona 3'!BE77, $B$4="PALAFRUGELL", 'Zona 3'!BE94,  $B$4="SANT FELIU", 'Zona 3'!BE111, $B$4="LLORET", 'Zona 3'!BE128, $B$4="PREMIÀ", 'Zona 4'!BE9, $B$4="BARCELONA", 'Zona 4'!BE26, $B$4="BADALONA", 'Zona 4'!BE43, $B$4="EL_VENDRELL", 'Zona 4'!BE60, $B$4="VILANOVA", 'Zona 4'!BE77, $B$4="TORTOSA", 'Zona 5'!BE9, $B$4="VINAROZ", 'Zona 5'!BE26, $B$4="AMPOSTA",'Zona 5'!BE43, $B$4="MORA", 'Zona 5'!BE60, $B$4="DELTEBRE", 'Zona 5'!BE77)</f>
        <v>0</v>
      </c>
      <c r="BF9" s="37" cm="1">
        <f t="array" ref="BF9">_xlfn.IFS($B$4="ARCARAZO", 'Zona Norte'!BF9, $B$4="ELGOIBAR", 'Zona Norte'!BF26, $B$4="IRUN", 'Zona Norte'!BF43, $B$4="AGUSTINOS", 'Zona Norte'!BF60, $B$4="NAVAS", 'Zona Norte'!BF77, $B$4="TUDELA", 'Zona Norte'!BF94, $B$4="TAUSA", 'Zona Norte'!BF111, $B$4="PINEDA", 'Zona 3'!BF9, $B$4="MATARÓ", 'Zona 3'!BF26, $B$4="ARENYS", 'Zona 3'!BF43, $B$4="FIGUERES", 'Zona 3'!BF60, $B$4="BANYOLES", 'Zona 3'!BF77, $B$4="PALAFRUGELL", 'Zona 3'!BF94,  $B$4="SANT FELIU", 'Zona 3'!BF111, $B$4="LLORET", 'Zona 3'!BF128, $B$4="PREMIÀ", 'Zona 4'!BF9, $B$4="BARCELONA", 'Zona 4'!BF26, $B$4="BADALONA", 'Zona 4'!BF43, $B$4="EL_VENDRELL", 'Zona 4'!BF60, $B$4="VILANOVA", 'Zona 4'!BF77, $B$4="TORTOSA", 'Zona 5'!BF9, $B$4="VINAROZ", 'Zona 5'!BF26, $B$4="AMPOSTA",'Zona 5'!BF43, $B$4="MORA", 'Zona 5'!BF60, $B$4="DELTEBRE", 'Zona 5'!BF77)</f>
        <v>0</v>
      </c>
    </row>
    <row r="10" spans="1:59" x14ac:dyDescent="0.2">
      <c r="A10" s="86" t="str" cm="1">
        <f t="array" ref="A10">_xlfn.IFS($B$3="ZONA_3",ACCIONES!M6, $B$3="ZONA_4",ACCIONES!M6, $B$3="ZONA_5", IF($B$4="VINAROZ",ACCIONES!L6,ACCIONES!M6), $B$3="ZONA_NORTE",ACCIONES!L6)</f>
        <v>Regalo de OTOÑO: ropa por compra de 100€</v>
      </c>
      <c r="B10" s="86"/>
      <c r="C10" s="86"/>
      <c r="D10" s="86"/>
      <c r="E10" s="75"/>
      <c r="F10" s="37" cm="1">
        <f t="array" ref="F10">_xlfn.IFS($B$4="ARCARAZO", 'Zona Norte'!F10, $B$4="ELGOIBAR", 'Zona Norte'!F27, $B$4="IRUN", 'Zona Norte'!F44, $B$4="AGUSTINOS", 'Zona Norte'!F61, $B$4="NAVAS", 'Zona Norte'!F78, $B$4="TUDELA", 'Zona Norte'!F95, $B$4="TAUSA", 'Zona Norte'!F112, $B$4="PINEDA", 'Zona 3'!F10, $B$4="MATARÓ", 'Zona 3'!F27, $B$4="ARENYS", 'Zona 3'!F44, $B$4="FIGUERES", 'Zona 3'!F61, $B$4="BANYOLES", 'Zona 3'!F78, $B$4="PALAFRUGELL", 'Zona 3'!F95,  $B$4="SANT FELIU", 'Zona 3'!F112, $B$4="LLORET", 'Zona 3'!F129, $B$4="PREMIÀ", 'Zona 4'!F10, $B$4="BARCELONA", 'Zona 4'!F27, $B$4="BADALONA", 'Zona 4'!F44, $B$4="EL_VENDRELL", 'Zona 4'!F61, $B$4="VILANOVA", 'Zona 4'!F78, $B$4="TORTOSA", 'Zona 5'!F10, $B$4="VINAROZ", 'Zona 5'!F27, $B$4="AMPOSTA",'Zona 5'!F44, $B$4="MORA", 'Zona 5'!F61, $B$4="DELTEBRE", 'Zona 5'!F78)</f>
        <v>0</v>
      </c>
      <c r="G10" s="37" cm="1">
        <f t="array" ref="G10">_xlfn.IFS($B$4="ARCARAZO", 'Zona Norte'!G10, $B$4="ELGOIBAR", 'Zona Norte'!G27, $B$4="IRUN", 'Zona Norte'!G44, $B$4="AGUSTINOS", 'Zona Norte'!G61, $B$4="NAVAS", 'Zona Norte'!G78, $B$4="TUDELA", 'Zona Norte'!G95, $B$4="TAUSA", 'Zona Norte'!G112, $B$4="PINEDA", 'Zona 3'!G10, $B$4="MATARÓ", 'Zona 3'!G27, $B$4="ARENYS", 'Zona 3'!G44, $B$4="FIGUERES", 'Zona 3'!G61, $B$4="BANYOLES", 'Zona 3'!G78, $B$4="PALAFRUGELL", 'Zona 3'!G95,  $B$4="SANT FELIU", 'Zona 3'!G112, $B$4="LLORET", 'Zona 3'!G129, $B$4="PREMIÀ", 'Zona 4'!G10, $B$4="BARCELONA", 'Zona 4'!G27, $B$4="BADALONA", 'Zona 4'!G44, $B$4="EL_VENDRELL", 'Zona 4'!G61, $B$4="VILANOVA", 'Zona 4'!G78, $B$4="TORTOSA", 'Zona 5'!G10, $B$4="VINAROZ", 'Zona 5'!G27, $B$4="AMPOSTA",'Zona 5'!G44, $B$4="MORA", 'Zona 5'!G61, $B$4="DELTEBRE", 'Zona 5'!G78)</f>
        <v>0</v>
      </c>
      <c r="H10" s="37" cm="1">
        <f t="array" ref="H10">_xlfn.IFS($B$4="ARCARAZO", 'Zona Norte'!H10, $B$4="ELGOIBAR", 'Zona Norte'!H27, $B$4="IRUN", 'Zona Norte'!H44, $B$4="AGUSTINOS", 'Zona Norte'!H61, $B$4="NAVAS", 'Zona Norte'!H78, $B$4="TUDELA", 'Zona Norte'!H95, $B$4="TAUSA", 'Zona Norte'!H112, $B$4="PINEDA", 'Zona 3'!H10, $B$4="MATARÓ", 'Zona 3'!H27, $B$4="ARENYS", 'Zona 3'!H44, $B$4="FIGUERES", 'Zona 3'!H61, $B$4="BANYOLES", 'Zona 3'!H78, $B$4="PALAFRUGELL", 'Zona 3'!H95,  $B$4="SANT FELIU", 'Zona 3'!H112, $B$4="LLORET", 'Zona 3'!H129, $B$4="PREMIÀ", 'Zona 4'!H10, $B$4="BARCELONA", 'Zona 4'!H27, $B$4="BADALONA", 'Zona 4'!H44, $B$4="EL_VENDRELL", 'Zona 4'!H61, $B$4="VILANOVA", 'Zona 4'!H78, $B$4="TORTOSA", 'Zona 5'!H10, $B$4="VINAROZ", 'Zona 5'!H27, $B$4="AMPOSTA",'Zona 5'!H44, $B$4="MORA", 'Zona 5'!H61, $B$4="DELTEBRE", 'Zona 5'!H78)</f>
        <v>0</v>
      </c>
      <c r="I10" s="37" cm="1">
        <f t="array" ref="I10">_xlfn.IFS($B$4="ARCARAZO", 'Zona Norte'!I10, $B$4="ELGOIBAR", 'Zona Norte'!I27, $B$4="IRUN", 'Zona Norte'!I44, $B$4="AGUSTINOS", 'Zona Norte'!I61, $B$4="NAVAS", 'Zona Norte'!I78, $B$4="TUDELA", 'Zona Norte'!I95, $B$4="TAUSA", 'Zona Norte'!I112, $B$4="PINEDA", 'Zona 3'!I10, $B$4="MATARÓ", 'Zona 3'!I27, $B$4="ARENYS", 'Zona 3'!I44, $B$4="FIGUERES", 'Zona 3'!I61, $B$4="BANYOLES", 'Zona 3'!I78, $B$4="PALAFRUGELL", 'Zona 3'!I95,  $B$4="SANT FELIU", 'Zona 3'!I112, $B$4="LLORET", 'Zona 3'!I129, $B$4="PREMIÀ", 'Zona 4'!I10, $B$4="BARCELONA", 'Zona 4'!I27, $B$4="BADALONA", 'Zona 4'!I44, $B$4="EL_VENDRELL", 'Zona 4'!I61, $B$4="VILANOVA", 'Zona 4'!I78, $B$4="TORTOSA", 'Zona 5'!I10, $B$4="VINAROZ", 'Zona 5'!I27, $B$4="AMPOSTA",'Zona 5'!I44, $B$4="MORA", 'Zona 5'!I61, $B$4="DELTEBRE", 'Zona 5'!I78)</f>
        <v>0</v>
      </c>
      <c r="J10" s="73" cm="1">
        <f t="array" ref="J10">_xlfn.IFS($B$4="ARCARAZO", 'Zona Norte'!J10, $B$4="ELGOIBAR", 'Zona Norte'!J27, $B$4="IRUN", 'Zona Norte'!J44, $B$4="AGUSTINOS", 'Zona Norte'!J61, $B$4="NAVAS", 'Zona Norte'!J78, $B$4="TUDELA", 'Zona Norte'!J95, $B$4="TAUSA", 'Zona Norte'!J112, $B$4="PINEDA", 'Zona 3'!J10, $B$4="MATARÓ", 'Zona 3'!J27, $B$4="ARENYS", 'Zona 3'!J44, $B$4="FIGUERES", 'Zona 3'!J61, $B$4="BANYOLES", 'Zona 3'!J78, $B$4="PALAFRUGELL", 'Zona 3'!J95,  $B$4="SANT FELIU", 'Zona 3'!J112, $B$4="LLORET", 'Zona 3'!J129, $B$4="PREMIÀ", 'Zona 4'!J10, $B$4="BARCELONA", 'Zona 4'!J27, $B$4="BADALONA", 'Zona 4'!J44, $B$4="EL_VENDRELL", 'Zona 4'!J61, $B$4="VILANOVA", 'Zona 4'!J78, $B$4="TORTOSA", 'Zona 5'!J10, $B$4="VINAROZ", 'Zona 5'!J27, $B$4="AMPOSTA",'Zona 5'!J44, $B$4="MORA", 'Zona 5'!J61, $B$4="DELTEBRE", 'Zona 5'!J78)</f>
        <v>0</v>
      </c>
      <c r="K10" s="37" cm="1">
        <f t="array" ref="K10">_xlfn.IFS($B$4="ARCARAZO", 'Zona Norte'!K10, $B$4="ELGOIBAR", 'Zona Norte'!K27, $B$4="IRUN", 'Zona Norte'!K44, $B$4="AGUSTINOS", 'Zona Norte'!K61, $B$4="NAVAS", 'Zona Norte'!K78, $B$4="TUDELA", 'Zona Norte'!K95, $B$4="TAUSA", 'Zona Norte'!K112, $B$4="PINEDA", 'Zona 3'!K10, $B$4="MATARÓ", 'Zona 3'!K27, $B$4="ARENYS", 'Zona 3'!K44, $B$4="FIGUERES", 'Zona 3'!K61, $B$4="BANYOLES", 'Zona 3'!K78, $B$4="PALAFRUGELL", 'Zona 3'!K95,  $B$4="SANT FELIU", 'Zona 3'!K112, $B$4="LLORET", 'Zona 3'!K129, $B$4="PREMIÀ", 'Zona 4'!K10, $B$4="BARCELONA", 'Zona 4'!K27, $B$4="BADALONA", 'Zona 4'!K44, $B$4="EL_VENDRELL", 'Zona 4'!K61, $B$4="VILANOVA", 'Zona 4'!K78, $B$4="TORTOSA", 'Zona 5'!K10, $B$4="VINAROZ", 'Zona 5'!K27, $B$4="AMPOSTA",'Zona 5'!K44, $B$4="MORA", 'Zona 5'!K61, $B$4="DELTEBRE", 'Zona 5'!K78)</f>
        <v>0</v>
      </c>
      <c r="L10" s="37" cm="1">
        <f t="array" ref="L10">_xlfn.IFS($B$4="ARCARAZO", 'Zona Norte'!L10, $B$4="ELGOIBAR", 'Zona Norte'!L27, $B$4="IRUN", 'Zona Norte'!L44, $B$4="AGUSTINOS", 'Zona Norte'!L61, $B$4="NAVAS", 'Zona Norte'!L78, $B$4="TUDELA", 'Zona Norte'!L95, $B$4="TAUSA", 'Zona Norte'!L112, $B$4="PINEDA", 'Zona 3'!L10, $B$4="MATARÓ", 'Zona 3'!L27, $B$4="ARENYS", 'Zona 3'!L44, $B$4="FIGUERES", 'Zona 3'!L61, $B$4="BANYOLES", 'Zona 3'!L78, $B$4="PALAFRUGELL", 'Zona 3'!L95,  $B$4="SANT FELIU", 'Zona 3'!L112, $B$4="LLORET", 'Zona 3'!L129, $B$4="PREMIÀ", 'Zona 4'!L10, $B$4="BARCELONA", 'Zona 4'!L27, $B$4="BADALONA", 'Zona 4'!L44, $B$4="EL_VENDRELL", 'Zona 4'!L61, $B$4="VILANOVA", 'Zona 4'!L78, $B$4="TORTOSA", 'Zona 5'!L10, $B$4="VINAROZ", 'Zona 5'!L27, $B$4="AMPOSTA",'Zona 5'!L44, $B$4="MORA", 'Zona 5'!L61, $B$4="DELTEBRE", 'Zona 5'!L78)</f>
        <v>0</v>
      </c>
      <c r="M10" s="37" cm="1">
        <f t="array" ref="M10">_xlfn.IFS($B$4="ARCARAZO", 'Zona Norte'!M10, $B$4="ELGOIBAR", 'Zona Norte'!M27, $B$4="IRUN", 'Zona Norte'!M44, $B$4="AGUSTINOS", 'Zona Norte'!M61, $B$4="NAVAS", 'Zona Norte'!M78, $B$4="TUDELA", 'Zona Norte'!M95, $B$4="TAUSA", 'Zona Norte'!M112, $B$4="PINEDA", 'Zona 3'!M10, $B$4="MATARÓ", 'Zona 3'!M27, $B$4="ARENYS", 'Zona 3'!M44, $B$4="FIGUERES", 'Zona 3'!M61, $B$4="BANYOLES", 'Zona 3'!M78, $B$4="PALAFRUGELL", 'Zona 3'!M95,  $B$4="SANT FELIU", 'Zona 3'!M112, $B$4="LLORET", 'Zona 3'!M129, $B$4="PREMIÀ", 'Zona 4'!M10, $B$4="BARCELONA", 'Zona 4'!M27, $B$4="BADALONA", 'Zona 4'!M44, $B$4="EL_VENDRELL", 'Zona 4'!M61, $B$4="VILANOVA", 'Zona 4'!M78, $B$4="TORTOSA", 'Zona 5'!M10, $B$4="VINAROZ", 'Zona 5'!M27, $B$4="AMPOSTA",'Zona 5'!M44, $B$4="MORA", 'Zona 5'!M61, $B$4="DELTEBRE", 'Zona 5'!M78)</f>
        <v>0</v>
      </c>
      <c r="N10" s="73" cm="1">
        <f t="array" ref="N10">_xlfn.IFS($B$4="ARCARAZO", 'Zona Norte'!N10, $B$4="ELGOIBAR", 'Zona Norte'!N27, $B$4="IRUN", 'Zona Norte'!N44, $B$4="AGUSTINOS", 'Zona Norte'!N61, $B$4="NAVAS", 'Zona Norte'!N78, $B$4="TUDELA", 'Zona Norte'!N95, $B$4="TAUSA", 'Zona Norte'!N112, $B$4="PINEDA", 'Zona 3'!N10, $B$4="MATARÓ", 'Zona 3'!N27, $B$4="ARENYS", 'Zona 3'!N44, $B$4="FIGUERES", 'Zona 3'!N61, $B$4="BANYOLES", 'Zona 3'!N78, $B$4="PALAFRUGELL", 'Zona 3'!N95,  $B$4="SANT FELIU", 'Zona 3'!N112, $B$4="LLORET", 'Zona 3'!N129, $B$4="PREMIÀ", 'Zona 4'!N10, $B$4="BARCELONA", 'Zona 4'!N27, $B$4="BADALONA", 'Zona 4'!N44, $B$4="EL_VENDRELL", 'Zona 4'!N61, $B$4="VILANOVA", 'Zona 4'!N78, $B$4="TORTOSA", 'Zona 5'!N10, $B$4="VINAROZ", 'Zona 5'!N27, $B$4="AMPOSTA",'Zona 5'!N44, $B$4="MORA", 'Zona 5'!N61, $B$4="DELTEBRE", 'Zona 5'!N78)</f>
        <v>0</v>
      </c>
      <c r="O10" s="37" cm="1">
        <f t="array" ref="O10">_xlfn.IFS($B$4="ARCARAZO", 'Zona Norte'!O10, $B$4="ELGOIBAR", 'Zona Norte'!O27, $B$4="IRUN", 'Zona Norte'!O44, $B$4="AGUSTINOS", 'Zona Norte'!O61, $B$4="NAVAS", 'Zona Norte'!O78, $B$4="TUDELA", 'Zona Norte'!O95, $B$4="TAUSA", 'Zona Norte'!O112, $B$4="PINEDA", 'Zona 3'!O10, $B$4="MATARÓ", 'Zona 3'!O27, $B$4="ARENYS", 'Zona 3'!O44, $B$4="FIGUERES", 'Zona 3'!O61, $B$4="BANYOLES", 'Zona 3'!O78, $B$4="PALAFRUGELL", 'Zona 3'!O95,  $B$4="SANT FELIU", 'Zona 3'!O112, $B$4="LLORET", 'Zona 3'!O129, $B$4="PREMIÀ", 'Zona 4'!O10, $B$4="BARCELONA", 'Zona 4'!O27, $B$4="BADALONA", 'Zona 4'!O44, $B$4="EL_VENDRELL", 'Zona 4'!O61, $B$4="VILANOVA", 'Zona 4'!O78, $B$4="TORTOSA", 'Zona 5'!O10, $B$4="VINAROZ", 'Zona 5'!O27, $B$4="AMPOSTA",'Zona 5'!O44, $B$4="MORA", 'Zona 5'!O61, $B$4="DELTEBRE", 'Zona 5'!O78)</f>
        <v>0</v>
      </c>
      <c r="P10" s="37" cm="1">
        <f t="array" ref="P10">_xlfn.IFS($B$4="ARCARAZO", 'Zona Norte'!P10, $B$4="ELGOIBAR", 'Zona Norte'!P27, $B$4="IRUN", 'Zona Norte'!P44, $B$4="AGUSTINOS", 'Zona Norte'!P61, $B$4="NAVAS", 'Zona Norte'!P78, $B$4="TUDELA", 'Zona Norte'!P95, $B$4="TAUSA", 'Zona Norte'!P112, $B$4="PINEDA", 'Zona 3'!P10, $B$4="MATARÓ", 'Zona 3'!P27, $B$4="ARENYS", 'Zona 3'!P44, $B$4="FIGUERES", 'Zona 3'!P61, $B$4="BANYOLES", 'Zona 3'!P78, $B$4="PALAFRUGELL", 'Zona 3'!P95,  $B$4="SANT FELIU", 'Zona 3'!P112, $B$4="LLORET", 'Zona 3'!P129, $B$4="PREMIÀ", 'Zona 4'!P10, $B$4="BARCELONA", 'Zona 4'!P27, $B$4="BADALONA", 'Zona 4'!P44, $B$4="EL_VENDRELL", 'Zona 4'!P61, $B$4="VILANOVA", 'Zona 4'!P78, $B$4="TORTOSA", 'Zona 5'!P10, $B$4="VINAROZ", 'Zona 5'!P27, $B$4="AMPOSTA",'Zona 5'!P44, $B$4="MORA", 'Zona 5'!P61, $B$4="DELTEBRE", 'Zona 5'!P78)</f>
        <v>0</v>
      </c>
      <c r="Q10" s="37" cm="1">
        <f t="array" ref="Q10">_xlfn.IFS($B$4="ARCARAZO", 'Zona Norte'!Q10, $B$4="ELGOIBAR", 'Zona Norte'!Q27, $B$4="IRUN", 'Zona Norte'!Q44, $B$4="AGUSTINOS", 'Zona Norte'!Q61, $B$4="NAVAS", 'Zona Norte'!Q78, $B$4="TUDELA", 'Zona Norte'!Q95, $B$4="TAUSA", 'Zona Norte'!Q112, $B$4="PINEDA", 'Zona 3'!Q10, $B$4="MATARÓ", 'Zona 3'!Q27, $B$4="ARENYS", 'Zona 3'!Q44, $B$4="FIGUERES", 'Zona 3'!Q61, $B$4="BANYOLES", 'Zona 3'!Q78, $B$4="PALAFRUGELL", 'Zona 3'!Q95,  $B$4="SANT FELIU", 'Zona 3'!Q112, $B$4="LLORET", 'Zona 3'!Q129, $B$4="PREMIÀ", 'Zona 4'!Q10, $B$4="BARCELONA", 'Zona 4'!Q27, $B$4="BADALONA", 'Zona 4'!Q44, $B$4="EL_VENDRELL", 'Zona 4'!Q61, $B$4="VILANOVA", 'Zona 4'!Q78, $B$4="TORTOSA", 'Zona 5'!Q10, $B$4="VINAROZ", 'Zona 5'!Q27, $B$4="AMPOSTA",'Zona 5'!Q44, $B$4="MORA", 'Zona 5'!Q61, $B$4="DELTEBRE", 'Zona 5'!Q78)</f>
        <v>0</v>
      </c>
      <c r="R10" s="73" cm="1">
        <f t="array" ref="R10">_xlfn.IFS($B$4="ARCARAZO", 'Zona Norte'!R10, $B$4="ELGOIBAR", 'Zona Norte'!R27, $B$4="IRUN", 'Zona Norte'!R44, $B$4="AGUSTINOS", 'Zona Norte'!R61, $B$4="NAVAS", 'Zona Norte'!R78, $B$4="TUDELA", 'Zona Norte'!R95, $B$4="TAUSA", 'Zona Norte'!R112, $B$4="PINEDA", 'Zona 3'!R10, $B$4="MATARÓ", 'Zona 3'!R27, $B$4="ARENYS", 'Zona 3'!R44, $B$4="FIGUERES", 'Zona 3'!R61, $B$4="BANYOLES", 'Zona 3'!R78, $B$4="PALAFRUGELL", 'Zona 3'!R95,  $B$4="SANT FELIU", 'Zona 3'!R112, $B$4="LLORET", 'Zona 3'!R129, $B$4="PREMIÀ", 'Zona 4'!R10, $B$4="BARCELONA", 'Zona 4'!R27, $B$4="BADALONA", 'Zona 4'!R44, $B$4="EL_VENDRELL", 'Zona 4'!R61, $B$4="VILANOVA", 'Zona 4'!R78, $B$4="TORTOSA", 'Zona 5'!R10, $B$4="VINAROZ", 'Zona 5'!R27, $B$4="AMPOSTA",'Zona 5'!R44, $B$4="MORA", 'Zona 5'!R61, $B$4="DELTEBRE", 'Zona 5'!R78)</f>
        <v>0</v>
      </c>
      <c r="S10" s="37" cm="1">
        <f t="array" ref="S10">_xlfn.IFS($B$4="ARCARAZO", 'Zona Norte'!S10, $B$4="ELGOIBAR", 'Zona Norte'!S27, $B$4="IRUN", 'Zona Norte'!S44, $B$4="AGUSTINOS", 'Zona Norte'!S61, $B$4="NAVAS", 'Zona Norte'!S78, $B$4="TUDELA", 'Zona Norte'!S95, $B$4="TAUSA", 'Zona Norte'!S112, $B$4="PINEDA", 'Zona 3'!S10, $B$4="MATARÓ", 'Zona 3'!S27, $B$4="ARENYS", 'Zona 3'!S44, $B$4="FIGUERES", 'Zona 3'!S61, $B$4="BANYOLES", 'Zona 3'!S78, $B$4="PALAFRUGELL", 'Zona 3'!S95,  $B$4="SANT FELIU", 'Zona 3'!S112, $B$4="LLORET", 'Zona 3'!S129, $B$4="PREMIÀ", 'Zona 4'!S10, $B$4="BARCELONA", 'Zona 4'!S27, $B$4="BADALONA", 'Zona 4'!S44, $B$4="EL_VENDRELL", 'Zona 4'!S61, $B$4="VILANOVA", 'Zona 4'!S78, $B$4="TORTOSA", 'Zona 5'!S10, $B$4="VINAROZ", 'Zona 5'!S27, $B$4="AMPOSTA",'Zona 5'!S44, $B$4="MORA", 'Zona 5'!S61, $B$4="DELTEBRE", 'Zona 5'!S78)</f>
        <v>0</v>
      </c>
      <c r="T10" s="37" cm="1">
        <f t="array" ref="T10">_xlfn.IFS($B$4="ARCARAZO", 'Zona Norte'!T10, $B$4="ELGOIBAR", 'Zona Norte'!T27, $B$4="IRUN", 'Zona Norte'!T44, $B$4="AGUSTINOS", 'Zona Norte'!T61, $B$4="NAVAS", 'Zona Norte'!T78, $B$4="TUDELA", 'Zona Norte'!T95, $B$4="TAUSA", 'Zona Norte'!T112, $B$4="PINEDA", 'Zona 3'!T10, $B$4="MATARÓ", 'Zona 3'!T27, $B$4="ARENYS", 'Zona 3'!T44, $B$4="FIGUERES", 'Zona 3'!T61, $B$4="BANYOLES", 'Zona 3'!T78, $B$4="PALAFRUGELL", 'Zona 3'!T95,  $B$4="SANT FELIU", 'Zona 3'!T112, $B$4="LLORET", 'Zona 3'!T129, $B$4="PREMIÀ", 'Zona 4'!T10, $B$4="BARCELONA", 'Zona 4'!T27, $B$4="BADALONA", 'Zona 4'!T44, $B$4="EL_VENDRELL", 'Zona 4'!T61, $B$4="VILANOVA", 'Zona 4'!T78, $B$4="TORTOSA", 'Zona 5'!T10, $B$4="VINAROZ", 'Zona 5'!T27, $B$4="AMPOSTA",'Zona 5'!T44, $B$4="MORA", 'Zona 5'!T61, $B$4="DELTEBRE", 'Zona 5'!T78)</f>
        <v>0</v>
      </c>
      <c r="U10" s="37" cm="1">
        <f t="array" ref="U10">_xlfn.IFS($B$4="ARCARAZO", 'Zona Norte'!U10, $B$4="ELGOIBAR", 'Zona Norte'!U27, $B$4="IRUN", 'Zona Norte'!U44, $B$4="AGUSTINOS", 'Zona Norte'!U61, $B$4="NAVAS", 'Zona Norte'!U78, $B$4="TUDELA", 'Zona Norte'!U95, $B$4="TAUSA", 'Zona Norte'!U112, $B$4="PINEDA", 'Zona 3'!U10, $B$4="MATARÓ", 'Zona 3'!U27, $B$4="ARENYS", 'Zona 3'!U44, $B$4="FIGUERES", 'Zona 3'!U61, $B$4="BANYOLES", 'Zona 3'!U78, $B$4="PALAFRUGELL", 'Zona 3'!U95,  $B$4="SANT FELIU", 'Zona 3'!U112, $B$4="LLORET", 'Zona 3'!U129, $B$4="PREMIÀ", 'Zona 4'!U10, $B$4="BARCELONA", 'Zona 4'!U27, $B$4="BADALONA", 'Zona 4'!U44, $B$4="EL_VENDRELL", 'Zona 4'!U61, $B$4="VILANOVA", 'Zona 4'!U78, $B$4="TORTOSA", 'Zona 5'!U10, $B$4="VINAROZ", 'Zona 5'!U27, $B$4="AMPOSTA",'Zona 5'!U44, $B$4="MORA", 'Zona 5'!U61, $B$4="DELTEBRE", 'Zona 5'!U78)</f>
        <v>0</v>
      </c>
      <c r="V10" s="73" cm="1">
        <f t="array" ref="V10">_xlfn.IFS($B$4="ARCARAZO", 'Zona Norte'!V10, $B$4="ELGOIBAR", 'Zona Norte'!V27, $B$4="IRUN", 'Zona Norte'!V44, $B$4="AGUSTINOS", 'Zona Norte'!V61, $B$4="NAVAS", 'Zona Norte'!V78, $B$4="TUDELA", 'Zona Norte'!V95, $B$4="TAUSA", 'Zona Norte'!V112, $B$4="PINEDA", 'Zona 3'!V10, $B$4="MATARÓ", 'Zona 3'!V27, $B$4="ARENYS", 'Zona 3'!V44, $B$4="FIGUERES", 'Zona 3'!V61, $B$4="BANYOLES", 'Zona 3'!V78, $B$4="PALAFRUGELL", 'Zona 3'!V95,  $B$4="SANT FELIU", 'Zona 3'!V112, $B$4="LLORET", 'Zona 3'!V129, $B$4="PREMIÀ", 'Zona 4'!V10, $B$4="BARCELONA", 'Zona 4'!V27, $B$4="BADALONA", 'Zona 4'!V44, $B$4="EL_VENDRELL", 'Zona 4'!V61, $B$4="VILANOVA", 'Zona 4'!V78, $B$4="TORTOSA", 'Zona 5'!V10, $B$4="VINAROZ", 'Zona 5'!V27, $B$4="AMPOSTA",'Zona 5'!V44, $B$4="MORA", 'Zona 5'!V61, $B$4="DELTEBRE", 'Zona 5'!V78)</f>
        <v>0</v>
      </c>
      <c r="W10" s="37" cm="1">
        <f t="array" ref="W10">_xlfn.IFS($B$4="ARCARAZO", 'Zona Norte'!W10, $B$4="ELGOIBAR", 'Zona Norte'!W27, $B$4="IRUN", 'Zona Norte'!W44, $B$4="AGUSTINOS", 'Zona Norte'!W61, $B$4="NAVAS", 'Zona Norte'!W78, $B$4="TUDELA", 'Zona Norte'!W95, $B$4="TAUSA", 'Zona Norte'!W112, $B$4="PINEDA", 'Zona 3'!W10, $B$4="MATARÓ", 'Zona 3'!W27, $B$4="ARENYS", 'Zona 3'!W44, $B$4="FIGUERES", 'Zona 3'!W61, $B$4="BANYOLES", 'Zona 3'!W78, $B$4="PALAFRUGELL", 'Zona 3'!W95,  $B$4="SANT FELIU", 'Zona 3'!W112, $B$4="LLORET", 'Zona 3'!W129, $B$4="PREMIÀ", 'Zona 4'!W10, $B$4="BARCELONA", 'Zona 4'!W27, $B$4="BADALONA", 'Zona 4'!W44, $B$4="EL_VENDRELL", 'Zona 4'!W61, $B$4="VILANOVA", 'Zona 4'!W78, $B$4="TORTOSA", 'Zona 5'!W10, $B$4="VINAROZ", 'Zona 5'!W27, $B$4="AMPOSTA",'Zona 5'!W44, $B$4="MORA", 'Zona 5'!W61, $B$4="DELTEBRE", 'Zona 5'!W78)</f>
        <v>0</v>
      </c>
      <c r="X10" s="37" cm="1">
        <f t="array" ref="X10">_xlfn.IFS($B$4="ARCARAZO", 'Zona Norte'!X10, $B$4="ELGOIBAR", 'Zona Norte'!X27, $B$4="IRUN", 'Zona Norte'!X44, $B$4="AGUSTINOS", 'Zona Norte'!X61, $B$4="NAVAS", 'Zona Norte'!X78, $B$4="TUDELA", 'Zona Norte'!X95, $B$4="TAUSA", 'Zona Norte'!X112, $B$4="PINEDA", 'Zona 3'!X10, $B$4="MATARÓ", 'Zona 3'!X27, $B$4="ARENYS", 'Zona 3'!X44, $B$4="FIGUERES", 'Zona 3'!X61, $B$4="BANYOLES", 'Zona 3'!X78, $B$4="PALAFRUGELL", 'Zona 3'!X95,  $B$4="SANT FELIU", 'Zona 3'!X112, $B$4="LLORET", 'Zona 3'!X129, $B$4="PREMIÀ", 'Zona 4'!X10, $B$4="BARCELONA", 'Zona 4'!X27, $B$4="BADALONA", 'Zona 4'!X44, $B$4="EL_VENDRELL", 'Zona 4'!X61, $B$4="VILANOVA", 'Zona 4'!X78, $B$4="TORTOSA", 'Zona 5'!X10, $B$4="VINAROZ", 'Zona 5'!X27, $B$4="AMPOSTA",'Zona 5'!X44, $B$4="MORA", 'Zona 5'!X61, $B$4="DELTEBRE", 'Zona 5'!X78)</f>
        <v>0</v>
      </c>
      <c r="Y10" s="37" cm="1">
        <f t="array" ref="Y10">_xlfn.IFS($B$4="ARCARAZO", 'Zona Norte'!Y10, $B$4="ELGOIBAR", 'Zona Norte'!Y27, $B$4="IRUN", 'Zona Norte'!Y44, $B$4="AGUSTINOS", 'Zona Norte'!Y61, $B$4="NAVAS", 'Zona Norte'!Y78, $B$4="TUDELA", 'Zona Norte'!Y95, $B$4="TAUSA", 'Zona Norte'!Y112, $B$4="PINEDA", 'Zona 3'!Y10, $B$4="MATARÓ", 'Zona 3'!Y27, $B$4="ARENYS", 'Zona 3'!Y44, $B$4="FIGUERES", 'Zona 3'!Y61, $B$4="BANYOLES", 'Zona 3'!Y78, $B$4="PALAFRUGELL", 'Zona 3'!Y95,  $B$4="SANT FELIU", 'Zona 3'!Y112, $B$4="LLORET", 'Zona 3'!Y129, $B$4="PREMIÀ", 'Zona 4'!Y10, $B$4="BARCELONA", 'Zona 4'!Y27, $B$4="BADALONA", 'Zona 4'!Y44, $B$4="EL_VENDRELL", 'Zona 4'!Y61, $B$4="VILANOVA", 'Zona 4'!Y78, $B$4="TORTOSA", 'Zona 5'!Y10, $B$4="VINAROZ", 'Zona 5'!Y27, $B$4="AMPOSTA",'Zona 5'!Y44, $B$4="MORA", 'Zona 5'!Y61, $B$4="DELTEBRE", 'Zona 5'!Y78)</f>
        <v>0</v>
      </c>
      <c r="Z10" s="37" cm="1">
        <f t="array" ref="Z10">_xlfn.IFS($B$4="ARCARAZO", 'Zona Norte'!Z10, $B$4="ELGOIBAR", 'Zona Norte'!Z27, $B$4="IRUN", 'Zona Norte'!Z44, $B$4="AGUSTINOS", 'Zona Norte'!Z61, $B$4="NAVAS", 'Zona Norte'!Z78, $B$4="TUDELA", 'Zona Norte'!Z95, $B$4="TAUSA", 'Zona Norte'!Z112, $B$4="PINEDA", 'Zona 3'!Z10, $B$4="MATARÓ", 'Zona 3'!Z27, $B$4="ARENYS", 'Zona 3'!Z44, $B$4="FIGUERES", 'Zona 3'!Z61, $B$4="BANYOLES", 'Zona 3'!Z78, $B$4="PALAFRUGELL", 'Zona 3'!Z95,  $B$4="SANT FELIU", 'Zona 3'!Z112, $B$4="LLORET", 'Zona 3'!Z129, $B$4="PREMIÀ", 'Zona 4'!Z10, $B$4="BARCELONA", 'Zona 4'!Z27, $B$4="BADALONA", 'Zona 4'!Z44, $B$4="EL_VENDRELL", 'Zona 4'!Z61, $B$4="VILANOVA", 'Zona 4'!Z78, $B$4="TORTOSA", 'Zona 5'!Z10, $B$4="VINAROZ", 'Zona 5'!Z27, $B$4="AMPOSTA",'Zona 5'!Z44, $B$4="MORA", 'Zona 5'!Z61, $B$4="DELTEBRE", 'Zona 5'!Z78)</f>
        <v>0</v>
      </c>
      <c r="AA10" s="73" cm="1">
        <f t="array" ref="AA10">_xlfn.IFS($B$4="ARCARAZO", 'Zona Norte'!AA10, $B$4="ELGOIBAR", 'Zona Norte'!AA27, $B$4="IRUN", 'Zona Norte'!AA44, $B$4="AGUSTINOS", 'Zona Norte'!AA61, $B$4="NAVAS", 'Zona Norte'!AA78, $B$4="TUDELA", 'Zona Norte'!AA95, $B$4="TAUSA", 'Zona Norte'!AA112, $B$4="PINEDA", 'Zona 3'!AA10, $B$4="MATARÓ", 'Zona 3'!AA27, $B$4="ARENYS", 'Zona 3'!AA44, $B$4="FIGUERES", 'Zona 3'!AA61, $B$4="BANYOLES", 'Zona 3'!AA78, $B$4="PALAFRUGELL", 'Zona 3'!AA95,  $B$4="SANT FELIU", 'Zona 3'!AA112, $B$4="LLORET", 'Zona 3'!AA129, $B$4="PREMIÀ", 'Zona 4'!AA10, $B$4="BARCELONA", 'Zona 4'!AA27, $B$4="BADALONA", 'Zona 4'!AA44, $B$4="EL_VENDRELL", 'Zona 4'!AA61, $B$4="VILANOVA", 'Zona 4'!AA78, $B$4="TORTOSA", 'Zona 5'!AA10, $B$4="VINAROZ", 'Zona 5'!AA27, $B$4="AMPOSTA",'Zona 5'!AA44, $B$4="MORA", 'Zona 5'!AA61, $B$4="DELTEBRE", 'Zona 5'!AA78)</f>
        <v>0</v>
      </c>
      <c r="AB10" s="37" cm="1">
        <f t="array" ref="AB10">_xlfn.IFS($B$4="ARCARAZO", 'Zona Norte'!AB10, $B$4="ELGOIBAR", 'Zona Norte'!AB27, $B$4="IRUN", 'Zona Norte'!AB44, $B$4="AGUSTINOS", 'Zona Norte'!AB61, $B$4="NAVAS", 'Zona Norte'!AB78, $B$4="TUDELA", 'Zona Norte'!AB95, $B$4="TAUSA", 'Zona Norte'!AB112, $B$4="PINEDA", 'Zona 3'!AB10, $B$4="MATARÓ", 'Zona 3'!AB27, $B$4="ARENYS", 'Zona 3'!AB44, $B$4="FIGUERES", 'Zona 3'!AB61, $B$4="BANYOLES", 'Zona 3'!AB78, $B$4="PALAFRUGELL", 'Zona 3'!AB95,  $B$4="SANT FELIU", 'Zona 3'!AB112, $B$4="LLORET", 'Zona 3'!AB129, $B$4="PREMIÀ", 'Zona 4'!AB10, $B$4="BARCELONA", 'Zona 4'!AB27, $B$4="BADALONA", 'Zona 4'!AB44, $B$4="EL_VENDRELL", 'Zona 4'!AB61, $B$4="VILANOVA", 'Zona 4'!AB78, $B$4="TORTOSA", 'Zona 5'!AB10, $B$4="VINAROZ", 'Zona 5'!AB27, $B$4="AMPOSTA",'Zona 5'!AB44, $B$4="MORA", 'Zona 5'!AB61, $B$4="DELTEBRE", 'Zona 5'!AB78)</f>
        <v>0</v>
      </c>
      <c r="AC10" s="37" cm="1">
        <f t="array" ref="AC10">_xlfn.IFS($B$4="ARCARAZO", 'Zona Norte'!AC10, $B$4="ELGOIBAR", 'Zona Norte'!AC27, $B$4="IRUN", 'Zona Norte'!AC44, $B$4="AGUSTINOS", 'Zona Norte'!AC61, $B$4="NAVAS", 'Zona Norte'!AC78, $B$4="TUDELA", 'Zona Norte'!AC95, $B$4="TAUSA", 'Zona Norte'!AC112, $B$4="PINEDA", 'Zona 3'!AC10, $B$4="MATARÓ", 'Zona 3'!AC27, $B$4="ARENYS", 'Zona 3'!AC44, $B$4="FIGUERES", 'Zona 3'!AC61, $B$4="BANYOLES", 'Zona 3'!AC78, $B$4="PALAFRUGELL", 'Zona 3'!AC95,  $B$4="SANT FELIU", 'Zona 3'!AC112, $B$4="LLORET", 'Zona 3'!AC129, $B$4="PREMIÀ", 'Zona 4'!AC10, $B$4="BARCELONA", 'Zona 4'!AC27, $B$4="BADALONA", 'Zona 4'!AC44, $B$4="EL_VENDRELL", 'Zona 4'!AC61, $B$4="VILANOVA", 'Zona 4'!AC78, $B$4="TORTOSA", 'Zona 5'!AC10, $B$4="VINAROZ", 'Zona 5'!AC27, $B$4="AMPOSTA",'Zona 5'!AC44, $B$4="MORA", 'Zona 5'!AC61, $B$4="DELTEBRE", 'Zona 5'!AC78)</f>
        <v>0</v>
      </c>
      <c r="AD10" s="37" cm="1">
        <f t="array" ref="AD10">_xlfn.IFS($B$4="ARCARAZO", 'Zona Norte'!AD10, $B$4="ELGOIBAR", 'Zona Norte'!AD27, $B$4="IRUN", 'Zona Norte'!AD44, $B$4="AGUSTINOS", 'Zona Norte'!AD61, $B$4="NAVAS", 'Zona Norte'!AD78, $B$4="TUDELA", 'Zona Norte'!AD95, $B$4="TAUSA", 'Zona Norte'!AD112, $B$4="PINEDA", 'Zona 3'!AD10, $B$4="MATARÓ", 'Zona 3'!AD27, $B$4="ARENYS", 'Zona 3'!AD44, $B$4="FIGUERES", 'Zona 3'!AD61, $B$4="BANYOLES", 'Zona 3'!AD78, $B$4="PALAFRUGELL", 'Zona 3'!AD95,  $B$4="SANT FELIU", 'Zona 3'!AD112, $B$4="LLORET", 'Zona 3'!AD129, $B$4="PREMIÀ", 'Zona 4'!AD10, $B$4="BARCELONA", 'Zona 4'!AD27, $B$4="BADALONA", 'Zona 4'!AD44, $B$4="EL_VENDRELL", 'Zona 4'!AD61, $B$4="VILANOVA", 'Zona 4'!AD78, $B$4="TORTOSA", 'Zona 5'!AD10, $B$4="VINAROZ", 'Zona 5'!AD27, $B$4="AMPOSTA",'Zona 5'!AD44, $B$4="MORA", 'Zona 5'!AD61, $B$4="DELTEBRE", 'Zona 5'!AD78)</f>
        <v>0</v>
      </c>
      <c r="AE10" s="37" cm="1">
        <f t="array" ref="AE10">_xlfn.IFS($B$4="ARCARAZO", 'Zona Norte'!AE10, $B$4="ELGOIBAR", 'Zona Norte'!AE27, $B$4="IRUN", 'Zona Norte'!AE44, $B$4="AGUSTINOS", 'Zona Norte'!AE61, $B$4="NAVAS", 'Zona Norte'!AE78, $B$4="TUDELA", 'Zona Norte'!AE95, $B$4="TAUSA", 'Zona Norte'!AE112, $B$4="PINEDA", 'Zona 3'!AE10, $B$4="MATARÓ", 'Zona 3'!AE27, $B$4="ARENYS", 'Zona 3'!AE44, $B$4="FIGUERES", 'Zona 3'!AE61, $B$4="BANYOLES", 'Zona 3'!AE78, $B$4="PALAFRUGELL", 'Zona 3'!AE95,  $B$4="SANT FELIU", 'Zona 3'!AE112, $B$4="LLORET", 'Zona 3'!AE129, $B$4="PREMIÀ", 'Zona 4'!AE10, $B$4="BARCELONA", 'Zona 4'!AE27, $B$4="BADALONA", 'Zona 4'!AE44, $B$4="EL_VENDRELL", 'Zona 4'!AE61, $B$4="VILANOVA", 'Zona 4'!AE78, $B$4="TORTOSA", 'Zona 5'!AE10, $B$4="VINAROZ", 'Zona 5'!AE27, $B$4="AMPOSTA",'Zona 5'!AE44, $B$4="MORA", 'Zona 5'!AE61, $B$4="DELTEBRE", 'Zona 5'!AE78)</f>
        <v>0</v>
      </c>
      <c r="AF10" s="75"/>
      <c r="AG10" s="37" cm="1">
        <f t="array" ref="AG10">_xlfn.IFS($B$4="ARCARAZO", 'Zona Norte'!AG10, $B$4="ELGOIBAR", 'Zona Norte'!AG27, $B$4="IRUN", 'Zona Norte'!AG44, $B$4="AGUSTINOS", 'Zona Norte'!AG61, $B$4="NAVAS", 'Zona Norte'!AG78, $B$4="TUDELA", 'Zona Norte'!AG95, $B$4="TAUSA", 'Zona Norte'!AG112, $B$4="PINEDA", 'Zona 3'!AG10, $B$4="MATARÓ", 'Zona 3'!AG27, $B$4="ARENYS", 'Zona 3'!AG44, $B$4="FIGUERES", 'Zona 3'!AG61, $B$4="BANYOLES", 'Zona 3'!AG78, $B$4="PALAFRUGELL", 'Zona 3'!AG95,  $B$4="SANT FELIU", 'Zona 3'!AG112, $B$4="LLORET", 'Zona 3'!AG129, $B$4="PREMIÀ", 'Zona 4'!AG10, $B$4="BARCELONA", 'Zona 4'!AG27, $B$4="BADALONA", 'Zona 4'!AG44, $B$4="EL_VENDRELL", 'Zona 4'!AG61, $B$4="VILANOVA", 'Zona 4'!AG78, $B$4="TORTOSA", 'Zona 5'!AG10, $B$4="VINAROZ", 'Zona 5'!AG27, $B$4="AMPOSTA",'Zona 5'!AG44, $B$4="MORA", 'Zona 5'!AG61, $B$4="DELTEBRE", 'Zona 5'!AG78)</f>
        <v>0</v>
      </c>
      <c r="AH10" s="37" cm="1">
        <f t="array" ref="AH10">_xlfn.IFS($B$4="ARCARAZO", 'Zona Norte'!AH10, $B$4="ELGOIBAR", 'Zona Norte'!AH27, $B$4="IRUN", 'Zona Norte'!AH44, $B$4="AGUSTINOS", 'Zona Norte'!AH61, $B$4="NAVAS", 'Zona Norte'!AH78, $B$4="TUDELA", 'Zona Norte'!AH95, $B$4="TAUSA", 'Zona Norte'!AH112, $B$4="PINEDA", 'Zona 3'!AH10, $B$4="MATARÓ", 'Zona 3'!AH27, $B$4="ARENYS", 'Zona 3'!AH44, $B$4="FIGUERES", 'Zona 3'!AH61, $B$4="BANYOLES", 'Zona 3'!AH78, $B$4="PALAFRUGELL", 'Zona 3'!AH95,  $B$4="SANT FELIU", 'Zona 3'!AH112, $B$4="LLORET", 'Zona 3'!AH129, $B$4="PREMIÀ", 'Zona 4'!AH10, $B$4="BARCELONA", 'Zona 4'!AH27, $B$4="BADALONA", 'Zona 4'!AH44, $B$4="EL_VENDRELL", 'Zona 4'!AH61, $B$4="VILANOVA", 'Zona 4'!AH78, $B$4="TORTOSA", 'Zona 5'!AH10, $B$4="VINAROZ", 'Zona 5'!AH27, $B$4="AMPOSTA",'Zona 5'!AH44, $B$4="MORA", 'Zona 5'!AH61, $B$4="DELTEBRE", 'Zona 5'!AH78)</f>
        <v>0</v>
      </c>
      <c r="AI10" s="37" cm="1">
        <f t="array" ref="AI10">_xlfn.IFS($B$4="ARCARAZO", 'Zona Norte'!AI10, $B$4="ELGOIBAR", 'Zona Norte'!AI27, $B$4="IRUN", 'Zona Norte'!AI44, $B$4="AGUSTINOS", 'Zona Norte'!AI61, $B$4="NAVAS", 'Zona Norte'!AI78, $B$4="TUDELA", 'Zona Norte'!AI95, $B$4="TAUSA", 'Zona Norte'!AI112, $B$4="PINEDA", 'Zona 3'!AI10, $B$4="MATARÓ", 'Zona 3'!AI27, $B$4="ARENYS", 'Zona 3'!AI44, $B$4="FIGUERES", 'Zona 3'!AI61, $B$4="BANYOLES", 'Zona 3'!AI78, $B$4="PALAFRUGELL", 'Zona 3'!AI95,  $B$4="SANT FELIU", 'Zona 3'!AI112, $B$4="LLORET", 'Zona 3'!AI129, $B$4="PREMIÀ", 'Zona 4'!AI10, $B$4="BARCELONA", 'Zona 4'!AI27, $B$4="BADALONA", 'Zona 4'!AI44, $B$4="EL_VENDRELL", 'Zona 4'!AI61, $B$4="VILANOVA", 'Zona 4'!AI78, $B$4="TORTOSA", 'Zona 5'!AI10, $B$4="VINAROZ", 'Zona 5'!AI27, $B$4="AMPOSTA",'Zona 5'!AI44, $B$4="MORA", 'Zona 5'!AI61, $B$4="DELTEBRE", 'Zona 5'!AI78)</f>
        <v>0</v>
      </c>
      <c r="AJ10" s="37" cm="1">
        <f t="array" ref="AJ10">_xlfn.IFS($B$4="ARCARAZO", 'Zona Norte'!AJ10, $B$4="ELGOIBAR", 'Zona Norte'!AJ27, $B$4="IRUN", 'Zona Norte'!AJ44, $B$4="AGUSTINOS", 'Zona Norte'!AJ61, $B$4="NAVAS", 'Zona Norte'!AJ78, $B$4="TUDELA", 'Zona Norte'!AJ95, $B$4="TAUSA", 'Zona Norte'!AJ112, $B$4="PINEDA", 'Zona 3'!AJ10, $B$4="MATARÓ", 'Zona 3'!AJ27, $B$4="ARENYS", 'Zona 3'!AJ44, $B$4="FIGUERES", 'Zona 3'!AJ61, $B$4="BANYOLES", 'Zona 3'!AJ78, $B$4="PALAFRUGELL", 'Zona 3'!AJ95,  $B$4="SANT FELIU", 'Zona 3'!AJ112, $B$4="LLORET", 'Zona 3'!AJ129, $B$4="PREMIÀ", 'Zona 4'!AJ10, $B$4="BARCELONA", 'Zona 4'!AJ27, $B$4="BADALONA", 'Zona 4'!AJ44, $B$4="EL_VENDRELL", 'Zona 4'!AJ61, $B$4="VILANOVA", 'Zona 4'!AJ78, $B$4="TORTOSA", 'Zona 5'!AJ10, $B$4="VINAROZ", 'Zona 5'!AJ27, $B$4="AMPOSTA",'Zona 5'!AJ44, $B$4="MORA", 'Zona 5'!AJ61, $B$4="DELTEBRE", 'Zona 5'!AJ78)</f>
        <v>0</v>
      </c>
      <c r="AK10" s="73" cm="1">
        <f t="array" ref="AK10">_xlfn.IFS($B$4="ARCARAZO", 'Zona Norte'!AK10, $B$4="ELGOIBAR", 'Zona Norte'!AK27, $B$4="IRUN", 'Zona Norte'!AK44, $B$4="AGUSTINOS", 'Zona Norte'!AK61, $B$4="NAVAS", 'Zona Norte'!AK78, $B$4="TUDELA", 'Zona Norte'!AK95, $B$4="TAUSA", 'Zona Norte'!AK112, $B$4="PINEDA", 'Zona 3'!AK10, $B$4="MATARÓ", 'Zona 3'!AK27, $B$4="ARENYS", 'Zona 3'!AK44, $B$4="FIGUERES", 'Zona 3'!AK61, $B$4="BANYOLES", 'Zona 3'!AK78, $B$4="PALAFRUGELL", 'Zona 3'!AK95,  $B$4="SANT FELIU", 'Zona 3'!AK112, $B$4="LLORET", 'Zona 3'!AK129, $B$4="PREMIÀ", 'Zona 4'!AK10, $B$4="BARCELONA", 'Zona 4'!AK27, $B$4="BADALONA", 'Zona 4'!AK44, $B$4="EL_VENDRELL", 'Zona 4'!AK61, $B$4="VILANOVA", 'Zona 4'!AK78, $B$4="TORTOSA", 'Zona 5'!AK10, $B$4="VINAROZ", 'Zona 5'!AK27, $B$4="AMPOSTA",'Zona 5'!AK44, $B$4="MORA", 'Zona 5'!AK61, $B$4="DELTEBRE", 'Zona 5'!AK78)</f>
        <v>0</v>
      </c>
      <c r="AL10" s="37" cm="1">
        <f t="array" ref="AL10">_xlfn.IFS($B$4="ARCARAZO", 'Zona Norte'!AL10, $B$4="ELGOIBAR", 'Zona Norte'!AL27, $B$4="IRUN", 'Zona Norte'!AL44, $B$4="AGUSTINOS", 'Zona Norte'!AL61, $B$4="NAVAS", 'Zona Norte'!AL78, $B$4="TUDELA", 'Zona Norte'!AL95, $B$4="TAUSA", 'Zona Norte'!AL112, $B$4="PINEDA", 'Zona 3'!AL10, $B$4="MATARÓ", 'Zona 3'!AL27, $B$4="ARENYS", 'Zona 3'!AL44, $B$4="FIGUERES", 'Zona 3'!AL61, $B$4="BANYOLES", 'Zona 3'!AL78, $B$4="PALAFRUGELL", 'Zona 3'!AL95,  $B$4="SANT FELIU", 'Zona 3'!AL112, $B$4="LLORET", 'Zona 3'!AL129, $B$4="PREMIÀ", 'Zona 4'!AL10, $B$4="BARCELONA", 'Zona 4'!AL27, $B$4="BADALONA", 'Zona 4'!AL44, $B$4="EL_VENDRELL", 'Zona 4'!AL61, $B$4="VILANOVA", 'Zona 4'!AL78, $B$4="TORTOSA", 'Zona 5'!AL10, $B$4="VINAROZ", 'Zona 5'!AL27, $B$4="AMPOSTA",'Zona 5'!AL44, $B$4="MORA", 'Zona 5'!AL61, $B$4="DELTEBRE", 'Zona 5'!AL78)</f>
        <v>0</v>
      </c>
      <c r="AM10" s="37" cm="1">
        <f t="array" ref="AM10">_xlfn.IFS($B$4="ARCARAZO", 'Zona Norte'!AM10, $B$4="ELGOIBAR", 'Zona Norte'!AM27, $B$4="IRUN", 'Zona Norte'!AM44, $B$4="AGUSTINOS", 'Zona Norte'!AM61, $B$4="NAVAS", 'Zona Norte'!AM78, $B$4="TUDELA", 'Zona Norte'!AM95, $B$4="TAUSA", 'Zona Norte'!AM112, $B$4="PINEDA", 'Zona 3'!AM10, $B$4="MATARÓ", 'Zona 3'!AM27, $B$4="ARENYS", 'Zona 3'!AM44, $B$4="FIGUERES", 'Zona 3'!AM61, $B$4="BANYOLES", 'Zona 3'!AM78, $B$4="PALAFRUGELL", 'Zona 3'!AM95,  $B$4="SANT FELIU", 'Zona 3'!AM112, $B$4="LLORET", 'Zona 3'!AM129, $B$4="PREMIÀ", 'Zona 4'!AM10, $B$4="BARCELONA", 'Zona 4'!AM27, $B$4="BADALONA", 'Zona 4'!AM44, $B$4="EL_VENDRELL", 'Zona 4'!AM61, $B$4="VILANOVA", 'Zona 4'!AM78, $B$4="TORTOSA", 'Zona 5'!AM10, $B$4="VINAROZ", 'Zona 5'!AM27, $B$4="AMPOSTA",'Zona 5'!AM44, $B$4="MORA", 'Zona 5'!AM61, $B$4="DELTEBRE", 'Zona 5'!AM78)</f>
        <v>0</v>
      </c>
      <c r="AN10" s="37" cm="1">
        <f t="array" ref="AN10">_xlfn.IFS($B$4="ARCARAZO", 'Zona Norte'!AN10, $B$4="ELGOIBAR", 'Zona Norte'!AN27, $B$4="IRUN", 'Zona Norte'!AN44, $B$4="AGUSTINOS", 'Zona Norte'!AN61, $B$4="NAVAS", 'Zona Norte'!AN78, $B$4="TUDELA", 'Zona Norte'!AN95, $B$4="TAUSA", 'Zona Norte'!AN112, $B$4="PINEDA", 'Zona 3'!AN10, $B$4="MATARÓ", 'Zona 3'!AN27, $B$4="ARENYS", 'Zona 3'!AN44, $B$4="FIGUERES", 'Zona 3'!AN61, $B$4="BANYOLES", 'Zona 3'!AN78, $B$4="PALAFRUGELL", 'Zona 3'!AN95,  $B$4="SANT FELIU", 'Zona 3'!AN112, $B$4="LLORET", 'Zona 3'!AN129, $B$4="PREMIÀ", 'Zona 4'!AN10, $B$4="BARCELONA", 'Zona 4'!AN27, $B$4="BADALONA", 'Zona 4'!AN44, $B$4="EL_VENDRELL", 'Zona 4'!AN61, $B$4="VILANOVA", 'Zona 4'!AN78, $B$4="TORTOSA", 'Zona 5'!AN10, $B$4="VINAROZ", 'Zona 5'!AN27, $B$4="AMPOSTA",'Zona 5'!AN44, $B$4="MORA", 'Zona 5'!AN61, $B$4="DELTEBRE", 'Zona 5'!AN78)</f>
        <v>0</v>
      </c>
      <c r="AO10" s="73" cm="1">
        <f t="array" ref="AO10">_xlfn.IFS($B$4="ARCARAZO", 'Zona Norte'!AO10, $B$4="ELGOIBAR", 'Zona Norte'!AO27, $B$4="IRUN", 'Zona Norte'!AO44, $B$4="AGUSTINOS", 'Zona Norte'!AO61, $B$4="NAVAS", 'Zona Norte'!AO78, $B$4="TUDELA", 'Zona Norte'!AO95, $B$4="TAUSA", 'Zona Norte'!AO112, $B$4="PINEDA", 'Zona 3'!AO10, $B$4="MATARÓ", 'Zona 3'!AO27, $B$4="ARENYS", 'Zona 3'!AO44, $B$4="FIGUERES", 'Zona 3'!AO61, $B$4="BANYOLES", 'Zona 3'!AO78, $B$4="PALAFRUGELL", 'Zona 3'!AO95,  $B$4="SANT FELIU", 'Zona 3'!AO112, $B$4="LLORET", 'Zona 3'!AO129, $B$4="PREMIÀ", 'Zona 4'!AO10, $B$4="BARCELONA", 'Zona 4'!AO27, $B$4="BADALONA", 'Zona 4'!AO44, $B$4="EL_VENDRELL", 'Zona 4'!AO61, $B$4="VILANOVA", 'Zona 4'!AO78, $B$4="TORTOSA", 'Zona 5'!AO10, $B$4="VINAROZ", 'Zona 5'!AO27, $B$4="AMPOSTA",'Zona 5'!AO44, $B$4="MORA", 'Zona 5'!AO61, $B$4="DELTEBRE", 'Zona 5'!AO78)</f>
        <v>0</v>
      </c>
      <c r="AP10" s="37" cm="1">
        <f t="array" ref="AP10">_xlfn.IFS($B$4="ARCARAZO", 'Zona Norte'!AP10, $B$4="ELGOIBAR", 'Zona Norte'!AP27, $B$4="IRUN", 'Zona Norte'!AP44, $B$4="AGUSTINOS", 'Zona Norte'!AP61, $B$4="NAVAS", 'Zona Norte'!AP78, $B$4="TUDELA", 'Zona Norte'!AP95, $B$4="TAUSA", 'Zona Norte'!AP112, $B$4="PINEDA", 'Zona 3'!AP10, $B$4="MATARÓ", 'Zona 3'!AP27, $B$4="ARENYS", 'Zona 3'!AP44, $B$4="FIGUERES", 'Zona 3'!AP61, $B$4="BANYOLES", 'Zona 3'!AP78, $B$4="PALAFRUGELL", 'Zona 3'!AP95,  $B$4="SANT FELIU", 'Zona 3'!AP112, $B$4="LLORET", 'Zona 3'!AP129, $B$4="PREMIÀ", 'Zona 4'!AP10, $B$4="BARCELONA", 'Zona 4'!AP27, $B$4="BADALONA", 'Zona 4'!AP44, $B$4="EL_VENDRELL", 'Zona 4'!AP61, $B$4="VILANOVA", 'Zona 4'!AP78, $B$4="TORTOSA", 'Zona 5'!AP10, $B$4="VINAROZ", 'Zona 5'!AP27, $B$4="AMPOSTA",'Zona 5'!AP44, $B$4="MORA", 'Zona 5'!AP61, $B$4="DELTEBRE", 'Zona 5'!AP78)</f>
        <v>0</v>
      </c>
      <c r="AQ10" s="37" cm="1">
        <f t="array" ref="AQ10">_xlfn.IFS($B$4="ARCARAZO", 'Zona Norte'!AQ10, $B$4="ELGOIBAR", 'Zona Norte'!AQ27, $B$4="IRUN", 'Zona Norte'!AQ44, $B$4="AGUSTINOS", 'Zona Norte'!AQ61, $B$4="NAVAS", 'Zona Norte'!AQ78, $B$4="TUDELA", 'Zona Norte'!AQ95, $B$4="TAUSA", 'Zona Norte'!AQ112, $B$4="PINEDA", 'Zona 3'!AQ10, $B$4="MATARÓ", 'Zona 3'!AQ27, $B$4="ARENYS", 'Zona 3'!AQ44, $B$4="FIGUERES", 'Zona 3'!AQ61, $B$4="BANYOLES", 'Zona 3'!AQ78, $B$4="PALAFRUGELL", 'Zona 3'!AQ95,  $B$4="SANT FELIU", 'Zona 3'!AQ112, $B$4="LLORET", 'Zona 3'!AQ129, $B$4="PREMIÀ", 'Zona 4'!AQ10, $B$4="BARCELONA", 'Zona 4'!AQ27, $B$4="BADALONA", 'Zona 4'!AQ44, $B$4="EL_VENDRELL", 'Zona 4'!AQ61, $B$4="VILANOVA", 'Zona 4'!AQ78, $B$4="TORTOSA", 'Zona 5'!AQ10, $B$4="VINAROZ", 'Zona 5'!AQ27, $B$4="AMPOSTA",'Zona 5'!AQ44, $B$4="MORA", 'Zona 5'!AQ61, $B$4="DELTEBRE", 'Zona 5'!AQ78)</f>
        <v>0</v>
      </c>
      <c r="AR10" s="37" cm="1">
        <f t="array" ref="AR10">_xlfn.IFS($B$4="ARCARAZO", 'Zona Norte'!AR10, $B$4="ELGOIBAR", 'Zona Norte'!AR27, $B$4="IRUN", 'Zona Norte'!AR44, $B$4="AGUSTINOS", 'Zona Norte'!AR61, $B$4="NAVAS", 'Zona Norte'!AR78, $B$4="TUDELA", 'Zona Norte'!AR95, $B$4="TAUSA", 'Zona Norte'!AR112, $B$4="PINEDA", 'Zona 3'!AR10, $B$4="MATARÓ", 'Zona 3'!AR27, $B$4="ARENYS", 'Zona 3'!AR44, $B$4="FIGUERES", 'Zona 3'!AR61, $B$4="BANYOLES", 'Zona 3'!AR78, $B$4="PALAFRUGELL", 'Zona 3'!AR95,  $B$4="SANT FELIU", 'Zona 3'!AR112, $B$4="LLORET", 'Zona 3'!AR129, $B$4="PREMIÀ", 'Zona 4'!AR10, $B$4="BARCELONA", 'Zona 4'!AR27, $B$4="BADALONA", 'Zona 4'!AR44, $B$4="EL_VENDRELL", 'Zona 4'!AR61, $B$4="VILANOVA", 'Zona 4'!AR78, $B$4="TORTOSA", 'Zona 5'!AR10, $B$4="VINAROZ", 'Zona 5'!AR27, $B$4="AMPOSTA",'Zona 5'!AR44, $B$4="MORA", 'Zona 5'!AR61, $B$4="DELTEBRE", 'Zona 5'!AR78)</f>
        <v>0</v>
      </c>
      <c r="AS10" s="73" cm="1">
        <f t="array" ref="AS10">_xlfn.IFS($B$4="ARCARAZO", 'Zona Norte'!AS10, $B$4="ELGOIBAR", 'Zona Norte'!AS27, $B$4="IRUN", 'Zona Norte'!AS44, $B$4="AGUSTINOS", 'Zona Norte'!AS61, $B$4="NAVAS", 'Zona Norte'!AS78, $B$4="TUDELA", 'Zona Norte'!AS95, $B$4="TAUSA", 'Zona Norte'!AS112, $B$4="PINEDA", 'Zona 3'!AS10, $B$4="MATARÓ", 'Zona 3'!AS27, $B$4="ARENYS", 'Zona 3'!AS44, $B$4="FIGUERES", 'Zona 3'!AS61, $B$4="BANYOLES", 'Zona 3'!AS78, $B$4="PALAFRUGELL", 'Zona 3'!AS95,  $B$4="SANT FELIU", 'Zona 3'!AS112, $B$4="LLORET", 'Zona 3'!AS129, $B$4="PREMIÀ", 'Zona 4'!AS10, $B$4="BARCELONA", 'Zona 4'!AS27, $B$4="BADALONA", 'Zona 4'!AS44, $B$4="EL_VENDRELL", 'Zona 4'!AS61, $B$4="VILANOVA", 'Zona 4'!AS78, $B$4="TORTOSA", 'Zona 5'!AS10, $B$4="VINAROZ", 'Zona 5'!AS27, $B$4="AMPOSTA",'Zona 5'!AS44, $B$4="MORA", 'Zona 5'!AS61, $B$4="DELTEBRE", 'Zona 5'!AS78)</f>
        <v>0</v>
      </c>
      <c r="AT10" s="37" cm="1">
        <f t="array" ref="AT10">_xlfn.IFS($B$4="ARCARAZO", 'Zona Norte'!AT10, $B$4="ELGOIBAR", 'Zona Norte'!AT27, $B$4="IRUN", 'Zona Norte'!AT44, $B$4="AGUSTINOS", 'Zona Norte'!AT61, $B$4="NAVAS", 'Zona Norte'!AT78, $B$4="TUDELA", 'Zona Norte'!AT95, $B$4="TAUSA", 'Zona Norte'!AT112, $B$4="PINEDA", 'Zona 3'!AT10, $B$4="MATARÓ", 'Zona 3'!AT27, $B$4="ARENYS", 'Zona 3'!AT44, $B$4="FIGUERES", 'Zona 3'!AT61, $B$4="BANYOLES", 'Zona 3'!AT78, $B$4="PALAFRUGELL", 'Zona 3'!AT95,  $B$4="SANT FELIU", 'Zona 3'!AT112, $B$4="LLORET", 'Zona 3'!AT129, $B$4="PREMIÀ", 'Zona 4'!AT10, $B$4="BARCELONA", 'Zona 4'!AT27, $B$4="BADALONA", 'Zona 4'!AT44, $B$4="EL_VENDRELL", 'Zona 4'!AT61, $B$4="VILANOVA", 'Zona 4'!AT78, $B$4="TORTOSA", 'Zona 5'!AT10, $B$4="VINAROZ", 'Zona 5'!AT27, $B$4="AMPOSTA",'Zona 5'!AT44, $B$4="MORA", 'Zona 5'!AT61, $B$4="DELTEBRE", 'Zona 5'!AT78)</f>
        <v>1</v>
      </c>
      <c r="AU10" s="37" cm="1">
        <f t="array" ref="AU10">_xlfn.IFS($B$4="ARCARAZO", 'Zona Norte'!AU10, $B$4="ELGOIBAR", 'Zona Norte'!AU27, $B$4="IRUN", 'Zona Norte'!AU44, $B$4="AGUSTINOS", 'Zona Norte'!AU61, $B$4="NAVAS", 'Zona Norte'!AU78, $B$4="TUDELA", 'Zona Norte'!AU95, $B$4="TAUSA", 'Zona Norte'!AU112, $B$4="PINEDA", 'Zona 3'!AU10, $B$4="MATARÓ", 'Zona 3'!AU27, $B$4="ARENYS", 'Zona 3'!AU44, $B$4="FIGUERES", 'Zona 3'!AU61, $B$4="BANYOLES", 'Zona 3'!AU78, $B$4="PALAFRUGELL", 'Zona 3'!AU95,  $B$4="SANT FELIU", 'Zona 3'!AU112, $B$4="LLORET", 'Zona 3'!AU129, $B$4="PREMIÀ", 'Zona 4'!AU10, $B$4="BARCELONA", 'Zona 4'!AU27, $B$4="BADALONA", 'Zona 4'!AU44, $B$4="EL_VENDRELL", 'Zona 4'!AU61, $B$4="VILANOVA", 'Zona 4'!AU78, $B$4="TORTOSA", 'Zona 5'!AU10, $B$4="VINAROZ", 'Zona 5'!AU27, $B$4="AMPOSTA",'Zona 5'!AU44, $B$4="MORA", 'Zona 5'!AU61, $B$4="DELTEBRE", 'Zona 5'!AU78)</f>
        <v>1</v>
      </c>
      <c r="AV10" s="37" cm="1">
        <f t="array" ref="AV10">_xlfn.IFS($B$4="ARCARAZO", 'Zona Norte'!AV10, $B$4="ELGOIBAR", 'Zona Norte'!AV27, $B$4="IRUN", 'Zona Norte'!AV44, $B$4="AGUSTINOS", 'Zona Norte'!AV61, $B$4="NAVAS", 'Zona Norte'!AV78, $B$4="TUDELA", 'Zona Norte'!AV95, $B$4="TAUSA", 'Zona Norte'!AV112, $B$4="PINEDA", 'Zona 3'!AV10, $B$4="MATARÓ", 'Zona 3'!AV27, $B$4="ARENYS", 'Zona 3'!AV44, $B$4="FIGUERES", 'Zona 3'!AV61, $B$4="BANYOLES", 'Zona 3'!AV78, $B$4="PALAFRUGELL", 'Zona 3'!AV95,  $B$4="SANT FELIU", 'Zona 3'!AV112, $B$4="LLORET", 'Zona 3'!AV129, $B$4="PREMIÀ", 'Zona 4'!AV10, $B$4="BARCELONA", 'Zona 4'!AV27, $B$4="BADALONA", 'Zona 4'!AV44, $B$4="EL_VENDRELL", 'Zona 4'!AV61, $B$4="VILANOVA", 'Zona 4'!AV78, $B$4="TORTOSA", 'Zona 5'!AV10, $B$4="VINAROZ", 'Zona 5'!AV27, $B$4="AMPOSTA",'Zona 5'!AV44, $B$4="MORA", 'Zona 5'!AV61, $B$4="DELTEBRE", 'Zona 5'!AV78)</f>
        <v>1</v>
      </c>
      <c r="AW10" s="37" cm="1">
        <f t="array" ref="AW10">_xlfn.IFS($B$4="ARCARAZO", 'Zona Norte'!AW10, $B$4="ELGOIBAR", 'Zona Norte'!AW27, $B$4="IRUN", 'Zona Norte'!AW44, $B$4="AGUSTINOS", 'Zona Norte'!AW61, $B$4="NAVAS", 'Zona Norte'!AW78, $B$4="TUDELA", 'Zona Norte'!AW95, $B$4="TAUSA", 'Zona Norte'!AW112, $B$4="PINEDA", 'Zona 3'!AW10, $B$4="MATARÓ", 'Zona 3'!AW27, $B$4="ARENYS", 'Zona 3'!AW44, $B$4="FIGUERES", 'Zona 3'!AW61, $B$4="BANYOLES", 'Zona 3'!AW78, $B$4="PALAFRUGELL", 'Zona 3'!AW95,  $B$4="SANT FELIU", 'Zona 3'!AW112, $B$4="LLORET", 'Zona 3'!AW129, $B$4="PREMIÀ", 'Zona 4'!AW10, $B$4="BARCELONA", 'Zona 4'!AW27, $B$4="BADALONA", 'Zona 4'!AW44, $B$4="EL_VENDRELL", 'Zona 4'!AW61, $B$4="VILANOVA", 'Zona 4'!AW78, $B$4="TORTOSA", 'Zona 5'!AW10, $B$4="VINAROZ", 'Zona 5'!AW27, $B$4="AMPOSTA",'Zona 5'!AW44, $B$4="MORA", 'Zona 5'!AW61, $B$4="DELTEBRE", 'Zona 5'!AW78)</f>
        <v>1</v>
      </c>
      <c r="AX10" s="73" cm="1">
        <f t="array" ref="AX10">_xlfn.IFS($B$4="ARCARAZO", 'Zona Norte'!AX10, $B$4="ELGOIBAR", 'Zona Norte'!AX27, $B$4="IRUN", 'Zona Norte'!AX44, $B$4="AGUSTINOS", 'Zona Norte'!AX61, $B$4="NAVAS", 'Zona Norte'!AX78, $B$4="TUDELA", 'Zona Norte'!AX95, $B$4="TAUSA", 'Zona Norte'!AX112, $B$4="PINEDA", 'Zona 3'!AX10, $B$4="MATARÓ", 'Zona 3'!AX27, $B$4="ARENYS", 'Zona 3'!AX44, $B$4="FIGUERES", 'Zona 3'!AX61, $B$4="BANYOLES", 'Zona 3'!AX78, $B$4="PALAFRUGELL", 'Zona 3'!AX95,  $B$4="SANT FELIU", 'Zona 3'!AX112, $B$4="LLORET", 'Zona 3'!AX129, $B$4="PREMIÀ", 'Zona 4'!AX10, $B$4="BARCELONA", 'Zona 4'!AX27, $B$4="BADALONA", 'Zona 4'!AX44, $B$4="EL_VENDRELL", 'Zona 4'!AX61, $B$4="VILANOVA", 'Zona 4'!AX78, $B$4="TORTOSA", 'Zona 5'!AX10, $B$4="VINAROZ", 'Zona 5'!AX27, $B$4="AMPOSTA",'Zona 5'!AX44, $B$4="MORA", 'Zona 5'!AX61, $B$4="DELTEBRE", 'Zona 5'!AX78)</f>
        <v>1</v>
      </c>
      <c r="AY10" s="37" cm="1">
        <f t="array" ref="AY10">_xlfn.IFS($B$4="ARCARAZO", 'Zona Norte'!AY10, $B$4="ELGOIBAR", 'Zona Norte'!AY27, $B$4="IRUN", 'Zona Norte'!AY44, $B$4="AGUSTINOS", 'Zona Norte'!AY61, $B$4="NAVAS", 'Zona Norte'!AY78, $B$4="TUDELA", 'Zona Norte'!AY95, $B$4="TAUSA", 'Zona Norte'!AY112, $B$4="PINEDA", 'Zona 3'!AY10, $B$4="MATARÓ", 'Zona 3'!AY27, $B$4="ARENYS", 'Zona 3'!AY44, $B$4="FIGUERES", 'Zona 3'!AY61, $B$4="BANYOLES", 'Zona 3'!AY78, $B$4="PALAFRUGELL", 'Zona 3'!AY95,  $B$4="SANT FELIU", 'Zona 3'!AY112, $B$4="LLORET", 'Zona 3'!AY129, $B$4="PREMIÀ", 'Zona 4'!AY10, $B$4="BARCELONA", 'Zona 4'!AY27, $B$4="BADALONA", 'Zona 4'!AY44, $B$4="EL_VENDRELL", 'Zona 4'!AY61, $B$4="VILANOVA", 'Zona 4'!AY78, $B$4="TORTOSA", 'Zona 5'!AY10, $B$4="VINAROZ", 'Zona 5'!AY27, $B$4="AMPOSTA",'Zona 5'!AY44, $B$4="MORA", 'Zona 5'!AY61, $B$4="DELTEBRE", 'Zona 5'!AY78)</f>
        <v>0</v>
      </c>
      <c r="AZ10" s="37" cm="1">
        <f t="array" ref="AZ10">_xlfn.IFS($B$4="ARCARAZO", 'Zona Norte'!AZ10, $B$4="ELGOIBAR", 'Zona Norte'!AZ27, $B$4="IRUN", 'Zona Norte'!AZ44, $B$4="AGUSTINOS", 'Zona Norte'!AZ61, $B$4="NAVAS", 'Zona Norte'!AZ78, $B$4="TUDELA", 'Zona Norte'!AZ95, $B$4="TAUSA", 'Zona Norte'!AZ112, $B$4="PINEDA", 'Zona 3'!AZ10, $B$4="MATARÓ", 'Zona 3'!AZ27, $B$4="ARENYS", 'Zona 3'!AZ44, $B$4="FIGUERES", 'Zona 3'!AZ61, $B$4="BANYOLES", 'Zona 3'!AZ78, $B$4="PALAFRUGELL", 'Zona 3'!AZ95,  $B$4="SANT FELIU", 'Zona 3'!AZ112, $B$4="LLORET", 'Zona 3'!AZ129, $B$4="PREMIÀ", 'Zona 4'!AZ10, $B$4="BARCELONA", 'Zona 4'!AZ27, $B$4="BADALONA", 'Zona 4'!AZ44, $B$4="EL_VENDRELL", 'Zona 4'!AZ61, $B$4="VILANOVA", 'Zona 4'!AZ78, $B$4="TORTOSA", 'Zona 5'!AZ10, $B$4="VINAROZ", 'Zona 5'!AZ27, $B$4="AMPOSTA",'Zona 5'!AZ44, $B$4="MORA", 'Zona 5'!AZ61, $B$4="DELTEBRE", 'Zona 5'!AZ78)</f>
        <v>0</v>
      </c>
      <c r="BA10" s="37" cm="1">
        <f t="array" ref="BA10">_xlfn.IFS($B$4="ARCARAZO", 'Zona Norte'!BA10, $B$4="ELGOIBAR", 'Zona Norte'!BA27, $B$4="IRUN", 'Zona Norte'!BA44, $B$4="AGUSTINOS", 'Zona Norte'!BA61, $B$4="NAVAS", 'Zona Norte'!BA78, $B$4="TUDELA", 'Zona Norte'!BA95, $B$4="TAUSA", 'Zona Norte'!BA112, $B$4="PINEDA", 'Zona 3'!BA10, $B$4="MATARÓ", 'Zona 3'!BA27, $B$4="ARENYS", 'Zona 3'!BA44, $B$4="FIGUERES", 'Zona 3'!BA61, $B$4="BANYOLES", 'Zona 3'!BA78, $B$4="PALAFRUGELL", 'Zona 3'!BA95,  $B$4="SANT FELIU", 'Zona 3'!BA112, $B$4="LLORET", 'Zona 3'!BA129, $B$4="PREMIÀ", 'Zona 4'!BA10, $B$4="BARCELONA", 'Zona 4'!BA27, $B$4="BADALONA", 'Zona 4'!BA44, $B$4="EL_VENDRELL", 'Zona 4'!BA61, $B$4="VILANOVA", 'Zona 4'!BA78, $B$4="TORTOSA", 'Zona 5'!BA10, $B$4="VINAROZ", 'Zona 5'!BA27, $B$4="AMPOSTA",'Zona 5'!BA44, $B$4="MORA", 'Zona 5'!BA61, $B$4="DELTEBRE", 'Zona 5'!BA78)</f>
        <v>0</v>
      </c>
      <c r="BB10" s="73" cm="1">
        <f t="array" ref="BB10">_xlfn.IFS($B$4="ARCARAZO", 'Zona Norte'!BB10, $B$4="ELGOIBAR", 'Zona Norte'!BB27, $B$4="IRUN", 'Zona Norte'!BB44, $B$4="AGUSTINOS", 'Zona Norte'!BB61, $B$4="NAVAS", 'Zona Norte'!BB78, $B$4="TUDELA", 'Zona Norte'!BB95, $B$4="TAUSA", 'Zona Norte'!BB112, $B$4="PINEDA", 'Zona 3'!BB10, $B$4="MATARÓ", 'Zona 3'!BB27, $B$4="ARENYS", 'Zona 3'!BB44, $B$4="FIGUERES", 'Zona 3'!BB61, $B$4="BANYOLES", 'Zona 3'!BB78, $B$4="PALAFRUGELL", 'Zona 3'!BB95,  $B$4="SANT FELIU", 'Zona 3'!BB112, $B$4="LLORET", 'Zona 3'!BB129, $B$4="PREMIÀ", 'Zona 4'!BB10, $B$4="BARCELONA", 'Zona 4'!BB27, $B$4="BADALONA", 'Zona 4'!BB44, $B$4="EL_VENDRELL", 'Zona 4'!BB61, $B$4="VILANOVA", 'Zona 4'!BB78, $B$4="TORTOSA", 'Zona 5'!BB10, $B$4="VINAROZ", 'Zona 5'!BB27, $B$4="AMPOSTA",'Zona 5'!BB44, $B$4="MORA", 'Zona 5'!BB61, $B$4="DELTEBRE", 'Zona 5'!BB78)</f>
        <v>0</v>
      </c>
      <c r="BC10" s="37" cm="1">
        <f t="array" ref="BC10">_xlfn.IFS($B$4="ARCARAZO", 'Zona Norte'!BC10, $B$4="ELGOIBAR", 'Zona Norte'!BC27, $B$4="IRUN", 'Zona Norte'!BC44, $B$4="AGUSTINOS", 'Zona Norte'!BC61, $B$4="NAVAS", 'Zona Norte'!BC78, $B$4="TUDELA", 'Zona Norte'!BC95, $B$4="TAUSA", 'Zona Norte'!BC112, $B$4="PINEDA", 'Zona 3'!BC10, $B$4="MATARÓ", 'Zona 3'!BC27, $B$4="ARENYS", 'Zona 3'!BC44, $B$4="FIGUERES", 'Zona 3'!BC61, $B$4="BANYOLES", 'Zona 3'!BC78, $B$4="PALAFRUGELL", 'Zona 3'!BC95,  $B$4="SANT FELIU", 'Zona 3'!BC112, $B$4="LLORET", 'Zona 3'!BC129, $B$4="PREMIÀ", 'Zona 4'!BC10, $B$4="BARCELONA", 'Zona 4'!BC27, $B$4="BADALONA", 'Zona 4'!BC44, $B$4="EL_VENDRELL", 'Zona 4'!BC61, $B$4="VILANOVA", 'Zona 4'!BC78, $B$4="TORTOSA", 'Zona 5'!BC10, $B$4="VINAROZ", 'Zona 5'!BC27, $B$4="AMPOSTA",'Zona 5'!BC44, $B$4="MORA", 'Zona 5'!BC61, $B$4="DELTEBRE", 'Zona 5'!BC78)</f>
        <v>0</v>
      </c>
      <c r="BD10" s="37" cm="1">
        <f t="array" ref="BD10">_xlfn.IFS($B$4="ARCARAZO", 'Zona Norte'!BD10, $B$4="ELGOIBAR", 'Zona Norte'!BD27, $B$4="IRUN", 'Zona Norte'!BD44, $B$4="AGUSTINOS", 'Zona Norte'!BD61, $B$4="NAVAS", 'Zona Norte'!BD78, $B$4="TUDELA", 'Zona Norte'!BD95, $B$4="TAUSA", 'Zona Norte'!BD112, $B$4="PINEDA", 'Zona 3'!BD10, $B$4="MATARÓ", 'Zona 3'!BD27, $B$4="ARENYS", 'Zona 3'!BD44, $B$4="FIGUERES", 'Zona 3'!BD61, $B$4="BANYOLES", 'Zona 3'!BD78, $B$4="PALAFRUGELL", 'Zona 3'!BD95,  $B$4="SANT FELIU", 'Zona 3'!BD112, $B$4="LLORET", 'Zona 3'!BD129, $B$4="PREMIÀ", 'Zona 4'!BD10, $B$4="BARCELONA", 'Zona 4'!BD27, $B$4="BADALONA", 'Zona 4'!BD44, $B$4="EL_VENDRELL", 'Zona 4'!BD61, $B$4="VILANOVA", 'Zona 4'!BD78, $B$4="TORTOSA", 'Zona 5'!BD10, $B$4="VINAROZ", 'Zona 5'!BD27, $B$4="AMPOSTA",'Zona 5'!BD44, $B$4="MORA", 'Zona 5'!BD61, $B$4="DELTEBRE", 'Zona 5'!BD78)</f>
        <v>0</v>
      </c>
      <c r="BE10" s="37" cm="1">
        <f t="array" ref="BE10">_xlfn.IFS($B$4="ARCARAZO", 'Zona Norte'!BE10, $B$4="ELGOIBAR", 'Zona Norte'!BE27, $B$4="IRUN", 'Zona Norte'!BE44, $B$4="AGUSTINOS", 'Zona Norte'!BE61, $B$4="NAVAS", 'Zona Norte'!BE78, $B$4="TUDELA", 'Zona Norte'!BE95, $B$4="TAUSA", 'Zona Norte'!BE112, $B$4="PINEDA", 'Zona 3'!BE10, $B$4="MATARÓ", 'Zona 3'!BE27, $B$4="ARENYS", 'Zona 3'!BE44, $B$4="FIGUERES", 'Zona 3'!BE61, $B$4="BANYOLES", 'Zona 3'!BE78, $B$4="PALAFRUGELL", 'Zona 3'!BE95,  $B$4="SANT FELIU", 'Zona 3'!BE112, $B$4="LLORET", 'Zona 3'!BE129, $B$4="PREMIÀ", 'Zona 4'!BE10, $B$4="BARCELONA", 'Zona 4'!BE27, $B$4="BADALONA", 'Zona 4'!BE44, $B$4="EL_VENDRELL", 'Zona 4'!BE61, $B$4="VILANOVA", 'Zona 4'!BE78, $B$4="TORTOSA", 'Zona 5'!BE10, $B$4="VINAROZ", 'Zona 5'!BE27, $B$4="AMPOSTA",'Zona 5'!BE44, $B$4="MORA", 'Zona 5'!BE61, $B$4="DELTEBRE", 'Zona 5'!BE78)</f>
        <v>0</v>
      </c>
      <c r="BF10" s="37" cm="1">
        <f t="array" ref="BF10">_xlfn.IFS($B$4="ARCARAZO", 'Zona Norte'!BF10, $B$4="ELGOIBAR", 'Zona Norte'!BF27, $B$4="IRUN", 'Zona Norte'!BF44, $B$4="AGUSTINOS", 'Zona Norte'!BF61, $B$4="NAVAS", 'Zona Norte'!BF78, $B$4="TUDELA", 'Zona Norte'!BF95, $B$4="TAUSA", 'Zona Norte'!BF112, $B$4="PINEDA", 'Zona 3'!BF10, $B$4="MATARÓ", 'Zona 3'!BF27, $B$4="ARENYS", 'Zona 3'!BF44, $B$4="FIGUERES", 'Zona 3'!BF61, $B$4="BANYOLES", 'Zona 3'!BF78, $B$4="PALAFRUGELL", 'Zona 3'!BF95,  $B$4="SANT FELIU", 'Zona 3'!BF112, $B$4="LLORET", 'Zona 3'!BF129, $B$4="PREMIÀ", 'Zona 4'!BF10, $B$4="BARCELONA", 'Zona 4'!BF27, $B$4="BADALONA", 'Zona 4'!BF44, $B$4="EL_VENDRELL", 'Zona 4'!BF61, $B$4="VILANOVA", 'Zona 4'!BF78, $B$4="TORTOSA", 'Zona 5'!BF10, $B$4="VINAROZ", 'Zona 5'!BF27, $B$4="AMPOSTA",'Zona 5'!BF44, $B$4="MORA", 'Zona 5'!BF61, $B$4="DELTEBRE", 'Zona 5'!BF78)</f>
        <v>0</v>
      </c>
      <c r="BG10" s="75"/>
    </row>
    <row r="11" spans="1:59" x14ac:dyDescent="0.2">
      <c r="A11" s="85" t="str" cm="1">
        <f t="array" ref="A11">_xlfn.IFS($B$3="ZONA_3",ACCIONES!M7, $B$3="ZONA_4",ACCIONES!M7, $B$3="ZONA_5", IF($B$4="VINAROZ",ACCIONES!L7,ACCIONES!M7), $B$3="ZONA_NORTE",ACCIONES!L7)</f>
        <v>Almuerzo técnico de formación</v>
      </c>
      <c r="B11" s="85"/>
      <c r="C11" s="85"/>
      <c r="D11" s="85"/>
      <c r="F11" s="37" cm="1">
        <f t="array" ref="F11">_xlfn.IFS($B$4="ARCARAZO", 'Zona Norte'!F11, $B$4="ELGOIBAR", 'Zona Norte'!F28, $B$4="IRUN", 'Zona Norte'!F45, $B$4="AGUSTINOS", 'Zona Norte'!F62, $B$4="NAVAS", 'Zona Norte'!F79, $B$4="TUDELA", 'Zona Norte'!F96, $B$4="TAUSA", 'Zona Norte'!F113, $B$4="PINEDA", 'Zona 3'!F11, $B$4="MATARÓ", 'Zona 3'!F28, $B$4="ARENYS", 'Zona 3'!F45, $B$4="FIGUERES", 'Zona 3'!F62, $B$4="BANYOLES", 'Zona 3'!F79, $B$4="PALAFRUGELL", 'Zona 3'!F96,  $B$4="SANT FELIU", 'Zona 3'!F113, $B$4="LLORET", 'Zona 3'!F130, $B$4="PREMIÀ", 'Zona 4'!F11, $B$4="BARCELONA", 'Zona 4'!F28, $B$4="BADALONA", 'Zona 4'!F45, $B$4="EL_VENDRELL", 'Zona 4'!F62, $B$4="VILANOVA", 'Zona 4'!F79, $B$4="TORTOSA", 'Zona 5'!F11, $B$4="VINAROZ", 'Zona 5'!F28, $B$4="AMPOSTA",'Zona 5'!F45, $B$4="MORA", 'Zona 5'!F62, $B$4="DELTEBRE", 'Zona 5'!F79)</f>
        <v>0</v>
      </c>
      <c r="G11" s="37" cm="1">
        <f t="array" ref="G11">_xlfn.IFS($B$4="ARCARAZO", 'Zona Norte'!G11, $B$4="ELGOIBAR", 'Zona Norte'!G28, $B$4="IRUN", 'Zona Norte'!G45, $B$4="AGUSTINOS", 'Zona Norte'!G62, $B$4="NAVAS", 'Zona Norte'!G79, $B$4="TUDELA", 'Zona Norte'!G96, $B$4="TAUSA", 'Zona Norte'!G113, $B$4="PINEDA", 'Zona 3'!G11, $B$4="MATARÓ", 'Zona 3'!G28, $B$4="ARENYS", 'Zona 3'!G45, $B$4="FIGUERES", 'Zona 3'!G62, $B$4="BANYOLES", 'Zona 3'!G79, $B$4="PALAFRUGELL", 'Zona 3'!G96,  $B$4="SANT FELIU", 'Zona 3'!G113, $B$4="LLORET", 'Zona 3'!G130, $B$4="PREMIÀ", 'Zona 4'!G11, $B$4="BARCELONA", 'Zona 4'!G28, $B$4="BADALONA", 'Zona 4'!G45, $B$4="EL_VENDRELL", 'Zona 4'!G62, $B$4="VILANOVA", 'Zona 4'!G79, $B$4="TORTOSA", 'Zona 5'!G11, $B$4="VINAROZ", 'Zona 5'!G28, $B$4="AMPOSTA",'Zona 5'!G45, $B$4="MORA", 'Zona 5'!G62, $B$4="DELTEBRE", 'Zona 5'!G79)</f>
        <v>0</v>
      </c>
      <c r="H11" s="37" cm="1">
        <f t="array" ref="H11">_xlfn.IFS($B$4="ARCARAZO", 'Zona Norte'!H11, $B$4="ELGOIBAR", 'Zona Norte'!H28, $B$4="IRUN", 'Zona Norte'!H45, $B$4="AGUSTINOS", 'Zona Norte'!H62, $B$4="NAVAS", 'Zona Norte'!H79, $B$4="TUDELA", 'Zona Norte'!H96, $B$4="TAUSA", 'Zona Norte'!H113, $B$4="PINEDA", 'Zona 3'!H11, $B$4="MATARÓ", 'Zona 3'!H28, $B$4="ARENYS", 'Zona 3'!H45, $B$4="FIGUERES", 'Zona 3'!H62, $B$4="BANYOLES", 'Zona 3'!H79, $B$4="PALAFRUGELL", 'Zona 3'!H96,  $B$4="SANT FELIU", 'Zona 3'!H113, $B$4="LLORET", 'Zona 3'!H130, $B$4="PREMIÀ", 'Zona 4'!H11, $B$4="BARCELONA", 'Zona 4'!H28, $B$4="BADALONA", 'Zona 4'!H45, $B$4="EL_VENDRELL", 'Zona 4'!H62, $B$4="VILANOVA", 'Zona 4'!H79, $B$4="TORTOSA", 'Zona 5'!H11, $B$4="VINAROZ", 'Zona 5'!H28, $B$4="AMPOSTA",'Zona 5'!H45, $B$4="MORA", 'Zona 5'!H62, $B$4="DELTEBRE", 'Zona 5'!H79)</f>
        <v>0</v>
      </c>
      <c r="I11" s="37" cm="1">
        <f t="array" ref="I11">_xlfn.IFS($B$4="ARCARAZO", 'Zona Norte'!I11, $B$4="ELGOIBAR", 'Zona Norte'!I28, $B$4="IRUN", 'Zona Norte'!I45, $B$4="AGUSTINOS", 'Zona Norte'!I62, $B$4="NAVAS", 'Zona Norte'!I79, $B$4="TUDELA", 'Zona Norte'!I96, $B$4="TAUSA", 'Zona Norte'!I113, $B$4="PINEDA", 'Zona 3'!I11, $B$4="MATARÓ", 'Zona 3'!I28, $B$4="ARENYS", 'Zona 3'!I45, $B$4="FIGUERES", 'Zona 3'!I62, $B$4="BANYOLES", 'Zona 3'!I79, $B$4="PALAFRUGELL", 'Zona 3'!I96,  $B$4="SANT FELIU", 'Zona 3'!I113, $B$4="LLORET", 'Zona 3'!I130, $B$4="PREMIÀ", 'Zona 4'!I11, $B$4="BARCELONA", 'Zona 4'!I28, $B$4="BADALONA", 'Zona 4'!I45, $B$4="EL_VENDRELL", 'Zona 4'!I62, $B$4="VILANOVA", 'Zona 4'!I79, $B$4="TORTOSA", 'Zona 5'!I11, $B$4="VINAROZ", 'Zona 5'!I28, $B$4="AMPOSTA",'Zona 5'!I45, $B$4="MORA", 'Zona 5'!I62, $B$4="DELTEBRE", 'Zona 5'!I79)</f>
        <v>0</v>
      </c>
      <c r="J11" s="73" cm="1">
        <f t="array" ref="J11">_xlfn.IFS($B$4="ARCARAZO", 'Zona Norte'!J11, $B$4="ELGOIBAR", 'Zona Norte'!J28, $B$4="IRUN", 'Zona Norte'!J45, $B$4="AGUSTINOS", 'Zona Norte'!J62, $B$4="NAVAS", 'Zona Norte'!J79, $B$4="TUDELA", 'Zona Norte'!J96, $B$4="TAUSA", 'Zona Norte'!J113, $B$4="PINEDA", 'Zona 3'!J11, $B$4="MATARÓ", 'Zona 3'!J28, $B$4="ARENYS", 'Zona 3'!J45, $B$4="FIGUERES", 'Zona 3'!J62, $B$4="BANYOLES", 'Zona 3'!J79, $B$4="PALAFRUGELL", 'Zona 3'!J96,  $B$4="SANT FELIU", 'Zona 3'!J113, $B$4="LLORET", 'Zona 3'!J130, $B$4="PREMIÀ", 'Zona 4'!J11, $B$4="BARCELONA", 'Zona 4'!J28, $B$4="BADALONA", 'Zona 4'!J45, $B$4="EL_VENDRELL", 'Zona 4'!J62, $B$4="VILANOVA", 'Zona 4'!J79, $B$4="TORTOSA", 'Zona 5'!J11, $B$4="VINAROZ", 'Zona 5'!J28, $B$4="AMPOSTA",'Zona 5'!J45, $B$4="MORA", 'Zona 5'!J62, $B$4="DELTEBRE", 'Zona 5'!J79)</f>
        <v>0</v>
      </c>
      <c r="K11" s="37" cm="1">
        <f t="array" ref="K11">_xlfn.IFS($B$4="ARCARAZO", 'Zona Norte'!K11, $B$4="ELGOIBAR", 'Zona Norte'!K28, $B$4="IRUN", 'Zona Norte'!K45, $B$4="AGUSTINOS", 'Zona Norte'!K62, $B$4="NAVAS", 'Zona Norte'!K79, $B$4="TUDELA", 'Zona Norte'!K96, $B$4="TAUSA", 'Zona Norte'!K113, $B$4="PINEDA", 'Zona 3'!K11, $B$4="MATARÓ", 'Zona 3'!K28, $B$4="ARENYS", 'Zona 3'!K45, $B$4="FIGUERES", 'Zona 3'!K62, $B$4="BANYOLES", 'Zona 3'!K79, $B$4="PALAFRUGELL", 'Zona 3'!K96,  $B$4="SANT FELIU", 'Zona 3'!K113, $B$4="LLORET", 'Zona 3'!K130, $B$4="PREMIÀ", 'Zona 4'!K11, $B$4="BARCELONA", 'Zona 4'!K28, $B$4="BADALONA", 'Zona 4'!K45, $B$4="EL_VENDRELL", 'Zona 4'!K62, $B$4="VILANOVA", 'Zona 4'!K79, $B$4="TORTOSA", 'Zona 5'!K11, $B$4="VINAROZ", 'Zona 5'!K28, $B$4="AMPOSTA",'Zona 5'!K45, $B$4="MORA", 'Zona 5'!K62, $B$4="DELTEBRE", 'Zona 5'!K79)</f>
        <v>0</v>
      </c>
      <c r="L11" s="37" cm="1">
        <f t="array" ref="L11">_xlfn.IFS($B$4="ARCARAZO", 'Zona Norte'!L11, $B$4="ELGOIBAR", 'Zona Norte'!L28, $B$4="IRUN", 'Zona Norte'!L45, $B$4="AGUSTINOS", 'Zona Norte'!L62, $B$4="NAVAS", 'Zona Norte'!L79, $B$4="TUDELA", 'Zona Norte'!L96, $B$4="TAUSA", 'Zona Norte'!L113, $B$4="PINEDA", 'Zona 3'!L11, $B$4="MATARÓ", 'Zona 3'!L28, $B$4="ARENYS", 'Zona 3'!L45, $B$4="FIGUERES", 'Zona 3'!L62, $B$4="BANYOLES", 'Zona 3'!L79, $B$4="PALAFRUGELL", 'Zona 3'!L96,  $B$4="SANT FELIU", 'Zona 3'!L113, $B$4="LLORET", 'Zona 3'!L130, $B$4="PREMIÀ", 'Zona 4'!L11, $B$4="BARCELONA", 'Zona 4'!L28, $B$4="BADALONA", 'Zona 4'!L45, $B$4="EL_VENDRELL", 'Zona 4'!L62, $B$4="VILANOVA", 'Zona 4'!L79, $B$4="TORTOSA", 'Zona 5'!L11, $B$4="VINAROZ", 'Zona 5'!L28, $B$4="AMPOSTA",'Zona 5'!L45, $B$4="MORA", 'Zona 5'!L62, $B$4="DELTEBRE", 'Zona 5'!L79)</f>
        <v>0</v>
      </c>
      <c r="M11" s="37" cm="1">
        <f t="array" ref="M11">_xlfn.IFS($B$4="ARCARAZO", 'Zona Norte'!M11, $B$4="ELGOIBAR", 'Zona Norte'!M28, $B$4="IRUN", 'Zona Norte'!M45, $B$4="AGUSTINOS", 'Zona Norte'!M62, $B$4="NAVAS", 'Zona Norte'!M79, $B$4="TUDELA", 'Zona Norte'!M96, $B$4="TAUSA", 'Zona Norte'!M113, $B$4="PINEDA", 'Zona 3'!M11, $B$4="MATARÓ", 'Zona 3'!M28, $B$4="ARENYS", 'Zona 3'!M45, $B$4="FIGUERES", 'Zona 3'!M62, $B$4="BANYOLES", 'Zona 3'!M79, $B$4="PALAFRUGELL", 'Zona 3'!M96,  $B$4="SANT FELIU", 'Zona 3'!M113, $B$4="LLORET", 'Zona 3'!M130, $B$4="PREMIÀ", 'Zona 4'!M11, $B$4="BARCELONA", 'Zona 4'!M28, $B$4="BADALONA", 'Zona 4'!M45, $B$4="EL_VENDRELL", 'Zona 4'!M62, $B$4="VILANOVA", 'Zona 4'!M79, $B$4="TORTOSA", 'Zona 5'!M11, $B$4="VINAROZ", 'Zona 5'!M28, $B$4="AMPOSTA",'Zona 5'!M45, $B$4="MORA", 'Zona 5'!M62, $B$4="DELTEBRE", 'Zona 5'!M79)</f>
        <v>0</v>
      </c>
      <c r="N11" s="73" cm="1">
        <f t="array" ref="N11">_xlfn.IFS($B$4="ARCARAZO", 'Zona Norte'!N11, $B$4="ELGOIBAR", 'Zona Norte'!N28, $B$4="IRUN", 'Zona Norte'!N45, $B$4="AGUSTINOS", 'Zona Norte'!N62, $B$4="NAVAS", 'Zona Norte'!N79, $B$4="TUDELA", 'Zona Norte'!N96, $B$4="TAUSA", 'Zona Norte'!N113, $B$4="PINEDA", 'Zona 3'!N11, $B$4="MATARÓ", 'Zona 3'!N28, $B$4="ARENYS", 'Zona 3'!N45, $B$4="FIGUERES", 'Zona 3'!N62, $B$4="BANYOLES", 'Zona 3'!N79, $B$4="PALAFRUGELL", 'Zona 3'!N96,  $B$4="SANT FELIU", 'Zona 3'!N113, $B$4="LLORET", 'Zona 3'!N130, $B$4="PREMIÀ", 'Zona 4'!N11, $B$4="BARCELONA", 'Zona 4'!N28, $B$4="BADALONA", 'Zona 4'!N45, $B$4="EL_VENDRELL", 'Zona 4'!N62, $B$4="VILANOVA", 'Zona 4'!N79, $B$4="TORTOSA", 'Zona 5'!N11, $B$4="VINAROZ", 'Zona 5'!N28, $B$4="AMPOSTA",'Zona 5'!N45, $B$4="MORA", 'Zona 5'!N62, $B$4="DELTEBRE", 'Zona 5'!N79)</f>
        <v>0</v>
      </c>
      <c r="O11" s="37" cm="1">
        <f t="array" ref="O11">_xlfn.IFS($B$4="ARCARAZO", 'Zona Norte'!O11, $B$4="ELGOIBAR", 'Zona Norte'!O28, $B$4="IRUN", 'Zona Norte'!O45, $B$4="AGUSTINOS", 'Zona Norte'!O62, $B$4="NAVAS", 'Zona Norte'!O79, $B$4="TUDELA", 'Zona Norte'!O96, $B$4="TAUSA", 'Zona Norte'!O113, $B$4="PINEDA", 'Zona 3'!O11, $B$4="MATARÓ", 'Zona 3'!O28, $B$4="ARENYS", 'Zona 3'!O45, $B$4="FIGUERES", 'Zona 3'!O62, $B$4="BANYOLES", 'Zona 3'!O79, $B$4="PALAFRUGELL", 'Zona 3'!O96,  $B$4="SANT FELIU", 'Zona 3'!O113, $B$4="LLORET", 'Zona 3'!O130, $B$4="PREMIÀ", 'Zona 4'!O11, $B$4="BARCELONA", 'Zona 4'!O28, $B$4="BADALONA", 'Zona 4'!O45, $B$4="EL_VENDRELL", 'Zona 4'!O62, $B$4="VILANOVA", 'Zona 4'!O79, $B$4="TORTOSA", 'Zona 5'!O11, $B$4="VINAROZ", 'Zona 5'!O28, $B$4="AMPOSTA",'Zona 5'!O45, $B$4="MORA", 'Zona 5'!O62, $B$4="DELTEBRE", 'Zona 5'!O79)</f>
        <v>0</v>
      </c>
      <c r="P11" s="37" cm="1">
        <f t="array" ref="P11">_xlfn.IFS($B$4="ARCARAZO", 'Zona Norte'!P11, $B$4="ELGOIBAR", 'Zona Norte'!P28, $B$4="IRUN", 'Zona Norte'!P45, $B$4="AGUSTINOS", 'Zona Norte'!P62, $B$4="NAVAS", 'Zona Norte'!P79, $B$4="TUDELA", 'Zona Norte'!P96, $B$4="TAUSA", 'Zona Norte'!P113, $B$4="PINEDA", 'Zona 3'!P11, $B$4="MATARÓ", 'Zona 3'!P28, $B$4="ARENYS", 'Zona 3'!P45, $B$4="FIGUERES", 'Zona 3'!P62, $B$4="BANYOLES", 'Zona 3'!P79, $B$4="PALAFRUGELL", 'Zona 3'!P96,  $B$4="SANT FELIU", 'Zona 3'!P113, $B$4="LLORET", 'Zona 3'!P130, $B$4="PREMIÀ", 'Zona 4'!P11, $B$4="BARCELONA", 'Zona 4'!P28, $B$4="BADALONA", 'Zona 4'!P45, $B$4="EL_VENDRELL", 'Zona 4'!P62, $B$4="VILANOVA", 'Zona 4'!P79, $B$4="TORTOSA", 'Zona 5'!P11, $B$4="VINAROZ", 'Zona 5'!P28, $B$4="AMPOSTA",'Zona 5'!P45, $B$4="MORA", 'Zona 5'!P62, $B$4="DELTEBRE", 'Zona 5'!P79)</f>
        <v>0</v>
      </c>
      <c r="Q11" s="37" cm="1">
        <f t="array" ref="Q11">_xlfn.IFS($B$4="ARCARAZO", 'Zona Norte'!Q11, $B$4="ELGOIBAR", 'Zona Norte'!Q28, $B$4="IRUN", 'Zona Norte'!Q45, $B$4="AGUSTINOS", 'Zona Norte'!Q62, $B$4="NAVAS", 'Zona Norte'!Q79, $B$4="TUDELA", 'Zona Norte'!Q96, $B$4="TAUSA", 'Zona Norte'!Q113, $B$4="PINEDA", 'Zona 3'!Q11, $B$4="MATARÓ", 'Zona 3'!Q28, $B$4="ARENYS", 'Zona 3'!Q45, $B$4="FIGUERES", 'Zona 3'!Q62, $B$4="BANYOLES", 'Zona 3'!Q79, $B$4="PALAFRUGELL", 'Zona 3'!Q96,  $B$4="SANT FELIU", 'Zona 3'!Q113, $B$4="LLORET", 'Zona 3'!Q130, $B$4="PREMIÀ", 'Zona 4'!Q11, $B$4="BARCELONA", 'Zona 4'!Q28, $B$4="BADALONA", 'Zona 4'!Q45, $B$4="EL_VENDRELL", 'Zona 4'!Q62, $B$4="VILANOVA", 'Zona 4'!Q79, $B$4="TORTOSA", 'Zona 5'!Q11, $B$4="VINAROZ", 'Zona 5'!Q28, $B$4="AMPOSTA",'Zona 5'!Q45, $B$4="MORA", 'Zona 5'!Q62, $B$4="DELTEBRE", 'Zona 5'!Q79)</f>
        <v>0</v>
      </c>
      <c r="R11" s="73" cm="1">
        <f t="array" ref="R11">_xlfn.IFS($B$4="ARCARAZO", 'Zona Norte'!R11, $B$4="ELGOIBAR", 'Zona Norte'!R28, $B$4="IRUN", 'Zona Norte'!R45, $B$4="AGUSTINOS", 'Zona Norte'!R62, $B$4="NAVAS", 'Zona Norte'!R79, $B$4="TUDELA", 'Zona Norte'!R96, $B$4="TAUSA", 'Zona Norte'!R113, $B$4="PINEDA", 'Zona 3'!R11, $B$4="MATARÓ", 'Zona 3'!R28, $B$4="ARENYS", 'Zona 3'!R45, $B$4="FIGUERES", 'Zona 3'!R62, $B$4="BANYOLES", 'Zona 3'!R79, $B$4="PALAFRUGELL", 'Zona 3'!R96,  $B$4="SANT FELIU", 'Zona 3'!R113, $B$4="LLORET", 'Zona 3'!R130, $B$4="PREMIÀ", 'Zona 4'!R11, $B$4="BARCELONA", 'Zona 4'!R28, $B$4="BADALONA", 'Zona 4'!R45, $B$4="EL_VENDRELL", 'Zona 4'!R62, $B$4="VILANOVA", 'Zona 4'!R79, $B$4="TORTOSA", 'Zona 5'!R11, $B$4="VINAROZ", 'Zona 5'!R28, $B$4="AMPOSTA",'Zona 5'!R45, $B$4="MORA", 'Zona 5'!R62, $B$4="DELTEBRE", 'Zona 5'!R79)</f>
        <v>0</v>
      </c>
      <c r="S11" s="37" cm="1">
        <f t="array" ref="S11">_xlfn.IFS($B$4="ARCARAZO", 'Zona Norte'!S11, $B$4="ELGOIBAR", 'Zona Norte'!S28, $B$4="IRUN", 'Zona Norte'!S45, $B$4="AGUSTINOS", 'Zona Norte'!S62, $B$4="NAVAS", 'Zona Norte'!S79, $B$4="TUDELA", 'Zona Norte'!S96, $B$4="TAUSA", 'Zona Norte'!S113, $B$4="PINEDA", 'Zona 3'!S11, $B$4="MATARÓ", 'Zona 3'!S28, $B$4="ARENYS", 'Zona 3'!S45, $B$4="FIGUERES", 'Zona 3'!S62, $B$4="BANYOLES", 'Zona 3'!S79, $B$4="PALAFRUGELL", 'Zona 3'!S96,  $B$4="SANT FELIU", 'Zona 3'!S113, $B$4="LLORET", 'Zona 3'!S130, $B$4="PREMIÀ", 'Zona 4'!S11, $B$4="BARCELONA", 'Zona 4'!S28, $B$4="BADALONA", 'Zona 4'!S45, $B$4="EL_VENDRELL", 'Zona 4'!S62, $B$4="VILANOVA", 'Zona 4'!S79, $B$4="TORTOSA", 'Zona 5'!S11, $B$4="VINAROZ", 'Zona 5'!S28, $B$4="AMPOSTA",'Zona 5'!S45, $B$4="MORA", 'Zona 5'!S62, $B$4="DELTEBRE", 'Zona 5'!S79)</f>
        <v>0</v>
      </c>
      <c r="T11" s="37" cm="1">
        <f t="array" ref="T11">_xlfn.IFS($B$4="ARCARAZO", 'Zona Norte'!T11, $B$4="ELGOIBAR", 'Zona Norte'!T28, $B$4="IRUN", 'Zona Norte'!T45, $B$4="AGUSTINOS", 'Zona Norte'!T62, $B$4="NAVAS", 'Zona Norte'!T79, $B$4="TUDELA", 'Zona Norte'!T96, $B$4="TAUSA", 'Zona Norte'!T113, $B$4="PINEDA", 'Zona 3'!T11, $B$4="MATARÓ", 'Zona 3'!T28, $B$4="ARENYS", 'Zona 3'!T45, $B$4="FIGUERES", 'Zona 3'!T62, $B$4="BANYOLES", 'Zona 3'!T79, $B$4="PALAFRUGELL", 'Zona 3'!T96,  $B$4="SANT FELIU", 'Zona 3'!T113, $B$4="LLORET", 'Zona 3'!T130, $B$4="PREMIÀ", 'Zona 4'!T11, $B$4="BARCELONA", 'Zona 4'!T28, $B$4="BADALONA", 'Zona 4'!T45, $B$4="EL_VENDRELL", 'Zona 4'!T62, $B$4="VILANOVA", 'Zona 4'!T79, $B$4="TORTOSA", 'Zona 5'!T11, $B$4="VINAROZ", 'Zona 5'!T28, $B$4="AMPOSTA",'Zona 5'!T45, $B$4="MORA", 'Zona 5'!T62, $B$4="DELTEBRE", 'Zona 5'!T79)</f>
        <v>0</v>
      </c>
      <c r="U11" s="37" cm="1">
        <f t="array" ref="U11">_xlfn.IFS($B$4="ARCARAZO", 'Zona Norte'!U11, $B$4="ELGOIBAR", 'Zona Norte'!U28, $B$4="IRUN", 'Zona Norte'!U45, $B$4="AGUSTINOS", 'Zona Norte'!U62, $B$4="NAVAS", 'Zona Norte'!U79, $B$4="TUDELA", 'Zona Norte'!U96, $B$4="TAUSA", 'Zona Norte'!U113, $B$4="PINEDA", 'Zona 3'!U11, $B$4="MATARÓ", 'Zona 3'!U28, $B$4="ARENYS", 'Zona 3'!U45, $B$4="FIGUERES", 'Zona 3'!U62, $B$4="BANYOLES", 'Zona 3'!U79, $B$4="PALAFRUGELL", 'Zona 3'!U96,  $B$4="SANT FELIU", 'Zona 3'!U113, $B$4="LLORET", 'Zona 3'!U130, $B$4="PREMIÀ", 'Zona 4'!U11, $B$4="BARCELONA", 'Zona 4'!U28, $B$4="BADALONA", 'Zona 4'!U45, $B$4="EL_VENDRELL", 'Zona 4'!U62, $B$4="VILANOVA", 'Zona 4'!U79, $B$4="TORTOSA", 'Zona 5'!U11, $B$4="VINAROZ", 'Zona 5'!U28, $B$4="AMPOSTA",'Zona 5'!U45, $B$4="MORA", 'Zona 5'!U62, $B$4="DELTEBRE", 'Zona 5'!U79)</f>
        <v>0</v>
      </c>
      <c r="V11" s="73" cm="1">
        <f t="array" ref="V11">_xlfn.IFS($B$4="ARCARAZO", 'Zona Norte'!V11, $B$4="ELGOIBAR", 'Zona Norte'!V28, $B$4="IRUN", 'Zona Norte'!V45, $B$4="AGUSTINOS", 'Zona Norte'!V62, $B$4="NAVAS", 'Zona Norte'!V79, $B$4="TUDELA", 'Zona Norte'!V96, $B$4="TAUSA", 'Zona Norte'!V113, $B$4="PINEDA", 'Zona 3'!V11, $B$4="MATARÓ", 'Zona 3'!V28, $B$4="ARENYS", 'Zona 3'!V45, $B$4="FIGUERES", 'Zona 3'!V62, $B$4="BANYOLES", 'Zona 3'!V79, $B$4="PALAFRUGELL", 'Zona 3'!V96,  $B$4="SANT FELIU", 'Zona 3'!V113, $B$4="LLORET", 'Zona 3'!V130, $B$4="PREMIÀ", 'Zona 4'!V11, $B$4="BARCELONA", 'Zona 4'!V28, $B$4="BADALONA", 'Zona 4'!V45, $B$4="EL_VENDRELL", 'Zona 4'!V62, $B$4="VILANOVA", 'Zona 4'!V79, $B$4="TORTOSA", 'Zona 5'!V11, $B$4="VINAROZ", 'Zona 5'!V28, $B$4="AMPOSTA",'Zona 5'!V45, $B$4="MORA", 'Zona 5'!V62, $B$4="DELTEBRE", 'Zona 5'!V79)</f>
        <v>0</v>
      </c>
      <c r="W11" s="37" cm="1">
        <f t="array" ref="W11">_xlfn.IFS($B$4="ARCARAZO", 'Zona Norte'!W11, $B$4="ELGOIBAR", 'Zona Norte'!W28, $B$4="IRUN", 'Zona Norte'!W45, $B$4="AGUSTINOS", 'Zona Norte'!W62, $B$4="NAVAS", 'Zona Norte'!W79, $B$4="TUDELA", 'Zona Norte'!W96, $B$4="TAUSA", 'Zona Norte'!W113, $B$4="PINEDA", 'Zona 3'!W11, $B$4="MATARÓ", 'Zona 3'!W28, $B$4="ARENYS", 'Zona 3'!W45, $B$4="FIGUERES", 'Zona 3'!W62, $B$4="BANYOLES", 'Zona 3'!W79, $B$4="PALAFRUGELL", 'Zona 3'!W96,  $B$4="SANT FELIU", 'Zona 3'!W113, $B$4="LLORET", 'Zona 3'!W130, $B$4="PREMIÀ", 'Zona 4'!W11, $B$4="BARCELONA", 'Zona 4'!W28, $B$4="BADALONA", 'Zona 4'!W45, $B$4="EL_VENDRELL", 'Zona 4'!W62, $B$4="VILANOVA", 'Zona 4'!W79, $B$4="TORTOSA", 'Zona 5'!W11, $B$4="VINAROZ", 'Zona 5'!W28, $B$4="AMPOSTA",'Zona 5'!W45, $B$4="MORA", 'Zona 5'!W62, $B$4="DELTEBRE", 'Zona 5'!W79)</f>
        <v>0</v>
      </c>
      <c r="X11" s="37" cm="1">
        <f t="array" ref="X11">_xlfn.IFS($B$4="ARCARAZO", 'Zona Norte'!X11, $B$4="ELGOIBAR", 'Zona Norte'!X28, $B$4="IRUN", 'Zona Norte'!X45, $B$4="AGUSTINOS", 'Zona Norte'!X62, $B$4="NAVAS", 'Zona Norte'!X79, $B$4="TUDELA", 'Zona Norte'!X96, $B$4="TAUSA", 'Zona Norte'!X113, $B$4="PINEDA", 'Zona 3'!X11, $B$4="MATARÓ", 'Zona 3'!X28, $B$4="ARENYS", 'Zona 3'!X45, $B$4="FIGUERES", 'Zona 3'!X62, $B$4="BANYOLES", 'Zona 3'!X79, $B$4="PALAFRUGELL", 'Zona 3'!X96,  $B$4="SANT FELIU", 'Zona 3'!X113, $B$4="LLORET", 'Zona 3'!X130, $B$4="PREMIÀ", 'Zona 4'!X11, $B$4="BARCELONA", 'Zona 4'!X28, $B$4="BADALONA", 'Zona 4'!X45, $B$4="EL_VENDRELL", 'Zona 4'!X62, $B$4="VILANOVA", 'Zona 4'!X79, $B$4="TORTOSA", 'Zona 5'!X11, $B$4="VINAROZ", 'Zona 5'!X28, $B$4="AMPOSTA",'Zona 5'!X45, $B$4="MORA", 'Zona 5'!X62, $B$4="DELTEBRE", 'Zona 5'!X79)</f>
        <v>0</v>
      </c>
      <c r="Y11" s="37" cm="1">
        <f t="array" ref="Y11">_xlfn.IFS($B$4="ARCARAZO", 'Zona Norte'!Y11, $B$4="ELGOIBAR", 'Zona Norte'!Y28, $B$4="IRUN", 'Zona Norte'!Y45, $B$4="AGUSTINOS", 'Zona Norte'!Y62, $B$4="NAVAS", 'Zona Norte'!Y79, $B$4="TUDELA", 'Zona Norte'!Y96, $B$4="TAUSA", 'Zona Norte'!Y113, $B$4="PINEDA", 'Zona 3'!Y11, $B$4="MATARÓ", 'Zona 3'!Y28, $B$4="ARENYS", 'Zona 3'!Y45, $B$4="FIGUERES", 'Zona 3'!Y62, $B$4="BANYOLES", 'Zona 3'!Y79, $B$4="PALAFRUGELL", 'Zona 3'!Y96,  $B$4="SANT FELIU", 'Zona 3'!Y113, $B$4="LLORET", 'Zona 3'!Y130, $B$4="PREMIÀ", 'Zona 4'!Y11, $B$4="BARCELONA", 'Zona 4'!Y28, $B$4="BADALONA", 'Zona 4'!Y45, $B$4="EL_VENDRELL", 'Zona 4'!Y62, $B$4="VILANOVA", 'Zona 4'!Y79, $B$4="TORTOSA", 'Zona 5'!Y11, $B$4="VINAROZ", 'Zona 5'!Y28, $B$4="AMPOSTA",'Zona 5'!Y45, $B$4="MORA", 'Zona 5'!Y62, $B$4="DELTEBRE", 'Zona 5'!Y79)</f>
        <v>0</v>
      </c>
      <c r="Z11" s="37" cm="1">
        <f t="array" ref="Z11">_xlfn.IFS($B$4="ARCARAZO", 'Zona Norte'!Z11, $B$4="ELGOIBAR", 'Zona Norte'!Z28, $B$4="IRUN", 'Zona Norte'!Z45, $B$4="AGUSTINOS", 'Zona Norte'!Z62, $B$4="NAVAS", 'Zona Norte'!Z79, $B$4="TUDELA", 'Zona Norte'!Z96, $B$4="TAUSA", 'Zona Norte'!Z113, $B$4="PINEDA", 'Zona 3'!Z11, $B$4="MATARÓ", 'Zona 3'!Z28, $B$4="ARENYS", 'Zona 3'!Z45, $B$4="FIGUERES", 'Zona 3'!Z62, $B$4="BANYOLES", 'Zona 3'!Z79, $B$4="PALAFRUGELL", 'Zona 3'!Z96,  $B$4="SANT FELIU", 'Zona 3'!Z113, $B$4="LLORET", 'Zona 3'!Z130, $B$4="PREMIÀ", 'Zona 4'!Z11, $B$4="BARCELONA", 'Zona 4'!Z28, $B$4="BADALONA", 'Zona 4'!Z45, $B$4="EL_VENDRELL", 'Zona 4'!Z62, $B$4="VILANOVA", 'Zona 4'!Z79, $B$4="TORTOSA", 'Zona 5'!Z11, $B$4="VINAROZ", 'Zona 5'!Z28, $B$4="AMPOSTA",'Zona 5'!Z45, $B$4="MORA", 'Zona 5'!Z62, $B$4="DELTEBRE", 'Zona 5'!Z79)</f>
        <v>0</v>
      </c>
      <c r="AA11" s="73" cm="1">
        <f t="array" ref="AA11">_xlfn.IFS($B$4="ARCARAZO", 'Zona Norte'!AA11, $B$4="ELGOIBAR", 'Zona Norte'!AA28, $B$4="IRUN", 'Zona Norte'!AA45, $B$4="AGUSTINOS", 'Zona Norte'!AA62, $B$4="NAVAS", 'Zona Norte'!AA79, $B$4="TUDELA", 'Zona Norte'!AA96, $B$4="TAUSA", 'Zona Norte'!AA113, $B$4="PINEDA", 'Zona 3'!AA11, $B$4="MATARÓ", 'Zona 3'!AA28, $B$4="ARENYS", 'Zona 3'!AA45, $B$4="FIGUERES", 'Zona 3'!AA62, $B$4="BANYOLES", 'Zona 3'!AA79, $B$4="PALAFRUGELL", 'Zona 3'!AA96,  $B$4="SANT FELIU", 'Zona 3'!AA113, $B$4="LLORET", 'Zona 3'!AA130, $B$4="PREMIÀ", 'Zona 4'!AA11, $B$4="BARCELONA", 'Zona 4'!AA28, $B$4="BADALONA", 'Zona 4'!AA45, $B$4="EL_VENDRELL", 'Zona 4'!AA62, $B$4="VILANOVA", 'Zona 4'!AA79, $B$4="TORTOSA", 'Zona 5'!AA11, $B$4="VINAROZ", 'Zona 5'!AA28, $B$4="AMPOSTA",'Zona 5'!AA45, $B$4="MORA", 'Zona 5'!AA62, $B$4="DELTEBRE", 'Zona 5'!AA79)</f>
        <v>0</v>
      </c>
      <c r="AB11" s="37" cm="1">
        <f t="array" ref="AB11">_xlfn.IFS($B$4="ARCARAZO", 'Zona Norte'!AB11, $B$4="ELGOIBAR", 'Zona Norte'!AB28, $B$4="IRUN", 'Zona Norte'!AB45, $B$4="AGUSTINOS", 'Zona Norte'!AB62, $B$4="NAVAS", 'Zona Norte'!AB79, $B$4="TUDELA", 'Zona Norte'!AB96, $B$4="TAUSA", 'Zona Norte'!AB113, $B$4="PINEDA", 'Zona 3'!AB11, $B$4="MATARÓ", 'Zona 3'!AB28, $B$4="ARENYS", 'Zona 3'!AB45, $B$4="FIGUERES", 'Zona 3'!AB62, $B$4="BANYOLES", 'Zona 3'!AB79, $B$4="PALAFRUGELL", 'Zona 3'!AB96,  $B$4="SANT FELIU", 'Zona 3'!AB113, $B$4="LLORET", 'Zona 3'!AB130, $B$4="PREMIÀ", 'Zona 4'!AB11, $B$4="BARCELONA", 'Zona 4'!AB28, $B$4="BADALONA", 'Zona 4'!AB45, $B$4="EL_VENDRELL", 'Zona 4'!AB62, $B$4="VILANOVA", 'Zona 4'!AB79, $B$4="TORTOSA", 'Zona 5'!AB11, $B$4="VINAROZ", 'Zona 5'!AB28, $B$4="AMPOSTA",'Zona 5'!AB45, $B$4="MORA", 'Zona 5'!AB62, $B$4="DELTEBRE", 'Zona 5'!AB79)</f>
        <v>0</v>
      </c>
      <c r="AC11" s="37" cm="1">
        <f t="array" ref="AC11">_xlfn.IFS($B$4="ARCARAZO", 'Zona Norte'!AC11, $B$4="ELGOIBAR", 'Zona Norte'!AC28, $B$4="IRUN", 'Zona Norte'!AC45, $B$4="AGUSTINOS", 'Zona Norte'!AC62, $B$4="NAVAS", 'Zona Norte'!AC79, $B$4="TUDELA", 'Zona Norte'!AC96, $B$4="TAUSA", 'Zona Norte'!AC113, $B$4="PINEDA", 'Zona 3'!AC11, $B$4="MATARÓ", 'Zona 3'!AC28, $B$4="ARENYS", 'Zona 3'!AC45, $B$4="FIGUERES", 'Zona 3'!AC62, $B$4="BANYOLES", 'Zona 3'!AC79, $B$4="PALAFRUGELL", 'Zona 3'!AC96,  $B$4="SANT FELIU", 'Zona 3'!AC113, $B$4="LLORET", 'Zona 3'!AC130, $B$4="PREMIÀ", 'Zona 4'!AC11, $B$4="BARCELONA", 'Zona 4'!AC28, $B$4="BADALONA", 'Zona 4'!AC45, $B$4="EL_VENDRELL", 'Zona 4'!AC62, $B$4="VILANOVA", 'Zona 4'!AC79, $B$4="TORTOSA", 'Zona 5'!AC11, $B$4="VINAROZ", 'Zona 5'!AC28, $B$4="AMPOSTA",'Zona 5'!AC45, $B$4="MORA", 'Zona 5'!AC62, $B$4="DELTEBRE", 'Zona 5'!AC79)</f>
        <v>0</v>
      </c>
      <c r="AD11" s="37" cm="1">
        <f t="array" ref="AD11">_xlfn.IFS($B$4="ARCARAZO", 'Zona Norte'!AD11, $B$4="ELGOIBAR", 'Zona Norte'!AD28, $B$4="IRUN", 'Zona Norte'!AD45, $B$4="AGUSTINOS", 'Zona Norte'!AD62, $B$4="NAVAS", 'Zona Norte'!AD79, $B$4="TUDELA", 'Zona Norte'!AD96, $B$4="TAUSA", 'Zona Norte'!AD113, $B$4="PINEDA", 'Zona 3'!AD11, $B$4="MATARÓ", 'Zona 3'!AD28, $B$4="ARENYS", 'Zona 3'!AD45, $B$4="FIGUERES", 'Zona 3'!AD62, $B$4="BANYOLES", 'Zona 3'!AD79, $B$4="PALAFRUGELL", 'Zona 3'!AD96,  $B$4="SANT FELIU", 'Zona 3'!AD113, $B$4="LLORET", 'Zona 3'!AD130, $B$4="PREMIÀ", 'Zona 4'!AD11, $B$4="BARCELONA", 'Zona 4'!AD28, $B$4="BADALONA", 'Zona 4'!AD45, $B$4="EL_VENDRELL", 'Zona 4'!AD62, $B$4="VILANOVA", 'Zona 4'!AD79, $B$4="TORTOSA", 'Zona 5'!AD11, $B$4="VINAROZ", 'Zona 5'!AD28, $B$4="AMPOSTA",'Zona 5'!AD45, $B$4="MORA", 'Zona 5'!AD62, $B$4="DELTEBRE", 'Zona 5'!AD79)</f>
        <v>0</v>
      </c>
      <c r="AE11" s="37" cm="1">
        <f t="array" ref="AE11">_xlfn.IFS($B$4="ARCARAZO", 'Zona Norte'!AE11, $B$4="ELGOIBAR", 'Zona Norte'!AE28, $B$4="IRUN", 'Zona Norte'!AE45, $B$4="AGUSTINOS", 'Zona Norte'!AE62, $B$4="NAVAS", 'Zona Norte'!AE79, $B$4="TUDELA", 'Zona Norte'!AE96, $B$4="TAUSA", 'Zona Norte'!AE113, $B$4="PINEDA", 'Zona 3'!AE11, $B$4="MATARÓ", 'Zona 3'!AE28, $B$4="ARENYS", 'Zona 3'!AE45, $B$4="FIGUERES", 'Zona 3'!AE62, $B$4="BANYOLES", 'Zona 3'!AE79, $B$4="PALAFRUGELL", 'Zona 3'!AE96,  $B$4="SANT FELIU", 'Zona 3'!AE113, $B$4="LLORET", 'Zona 3'!AE130, $B$4="PREMIÀ", 'Zona 4'!AE11, $B$4="BARCELONA", 'Zona 4'!AE28, $B$4="BADALONA", 'Zona 4'!AE45, $B$4="EL_VENDRELL", 'Zona 4'!AE62, $B$4="VILANOVA", 'Zona 4'!AE79, $B$4="TORTOSA", 'Zona 5'!AE11, $B$4="VINAROZ", 'Zona 5'!AE28, $B$4="AMPOSTA",'Zona 5'!AE45, $B$4="MORA", 'Zona 5'!AE62, $B$4="DELTEBRE", 'Zona 5'!AE79)</f>
        <v>0</v>
      </c>
      <c r="AF11" s="17"/>
      <c r="AG11" s="37" cm="1">
        <f t="array" ref="AG11">_xlfn.IFS($B$4="ARCARAZO", 'Zona Norte'!AG11, $B$4="ELGOIBAR", 'Zona Norte'!AG28, $B$4="IRUN", 'Zona Norte'!AG45, $B$4="AGUSTINOS", 'Zona Norte'!AG62, $B$4="NAVAS", 'Zona Norte'!AG79, $B$4="TUDELA", 'Zona Norte'!AG96, $B$4="TAUSA", 'Zona Norte'!AG113, $B$4="PINEDA", 'Zona 3'!AG11, $B$4="MATARÓ", 'Zona 3'!AG28, $B$4="ARENYS", 'Zona 3'!AG45, $B$4="FIGUERES", 'Zona 3'!AG62, $B$4="BANYOLES", 'Zona 3'!AG79, $B$4="PALAFRUGELL", 'Zona 3'!AG96,  $B$4="SANT FELIU", 'Zona 3'!AG113, $B$4="LLORET", 'Zona 3'!AG130, $B$4="PREMIÀ", 'Zona 4'!AG11, $B$4="BARCELONA", 'Zona 4'!AG28, $B$4="BADALONA", 'Zona 4'!AG45, $B$4="EL_VENDRELL", 'Zona 4'!AG62, $B$4="VILANOVA", 'Zona 4'!AG79, $B$4="TORTOSA", 'Zona 5'!AG11, $B$4="VINAROZ", 'Zona 5'!AG28, $B$4="AMPOSTA",'Zona 5'!AG45, $B$4="MORA", 'Zona 5'!AG62, $B$4="DELTEBRE", 'Zona 5'!AG79)</f>
        <v>0</v>
      </c>
      <c r="AH11" s="37" cm="1">
        <f t="array" ref="AH11">_xlfn.IFS($B$4="ARCARAZO", 'Zona Norte'!AH11, $B$4="ELGOIBAR", 'Zona Norte'!AH28, $B$4="IRUN", 'Zona Norte'!AH45, $B$4="AGUSTINOS", 'Zona Norte'!AH62, $B$4="NAVAS", 'Zona Norte'!AH79, $B$4="TUDELA", 'Zona Norte'!AH96, $B$4="TAUSA", 'Zona Norte'!AH113, $B$4="PINEDA", 'Zona 3'!AH11, $B$4="MATARÓ", 'Zona 3'!AH28, $B$4="ARENYS", 'Zona 3'!AH45, $B$4="FIGUERES", 'Zona 3'!AH62, $B$4="BANYOLES", 'Zona 3'!AH79, $B$4="PALAFRUGELL", 'Zona 3'!AH96,  $B$4="SANT FELIU", 'Zona 3'!AH113, $B$4="LLORET", 'Zona 3'!AH130, $B$4="PREMIÀ", 'Zona 4'!AH11, $B$4="BARCELONA", 'Zona 4'!AH28, $B$4="BADALONA", 'Zona 4'!AH45, $B$4="EL_VENDRELL", 'Zona 4'!AH62, $B$4="VILANOVA", 'Zona 4'!AH79, $B$4="TORTOSA", 'Zona 5'!AH11, $B$4="VINAROZ", 'Zona 5'!AH28, $B$4="AMPOSTA",'Zona 5'!AH45, $B$4="MORA", 'Zona 5'!AH62, $B$4="DELTEBRE", 'Zona 5'!AH79)</f>
        <v>0</v>
      </c>
      <c r="AI11" s="37" cm="1">
        <f t="array" ref="AI11">_xlfn.IFS($B$4="ARCARAZO", 'Zona Norte'!AI11, $B$4="ELGOIBAR", 'Zona Norte'!AI28, $B$4="IRUN", 'Zona Norte'!AI45, $B$4="AGUSTINOS", 'Zona Norte'!AI62, $B$4="NAVAS", 'Zona Norte'!AI79, $B$4="TUDELA", 'Zona Norte'!AI96, $B$4="TAUSA", 'Zona Norte'!AI113, $B$4="PINEDA", 'Zona 3'!AI11, $B$4="MATARÓ", 'Zona 3'!AI28, $B$4="ARENYS", 'Zona 3'!AI45, $B$4="FIGUERES", 'Zona 3'!AI62, $B$4="BANYOLES", 'Zona 3'!AI79, $B$4="PALAFRUGELL", 'Zona 3'!AI96,  $B$4="SANT FELIU", 'Zona 3'!AI113, $B$4="LLORET", 'Zona 3'!AI130, $B$4="PREMIÀ", 'Zona 4'!AI11, $B$4="BARCELONA", 'Zona 4'!AI28, $B$4="BADALONA", 'Zona 4'!AI45, $B$4="EL_VENDRELL", 'Zona 4'!AI62, $B$4="VILANOVA", 'Zona 4'!AI79, $B$4="TORTOSA", 'Zona 5'!AI11, $B$4="VINAROZ", 'Zona 5'!AI28, $B$4="AMPOSTA",'Zona 5'!AI45, $B$4="MORA", 'Zona 5'!AI62, $B$4="DELTEBRE", 'Zona 5'!AI79)</f>
        <v>0</v>
      </c>
      <c r="AJ11" s="37" cm="1">
        <f t="array" ref="AJ11">_xlfn.IFS($B$4="ARCARAZO", 'Zona Norte'!AJ11, $B$4="ELGOIBAR", 'Zona Norte'!AJ28, $B$4="IRUN", 'Zona Norte'!AJ45, $B$4="AGUSTINOS", 'Zona Norte'!AJ62, $B$4="NAVAS", 'Zona Norte'!AJ79, $B$4="TUDELA", 'Zona Norte'!AJ96, $B$4="TAUSA", 'Zona Norte'!AJ113, $B$4="PINEDA", 'Zona 3'!AJ11, $B$4="MATARÓ", 'Zona 3'!AJ28, $B$4="ARENYS", 'Zona 3'!AJ45, $B$4="FIGUERES", 'Zona 3'!AJ62, $B$4="BANYOLES", 'Zona 3'!AJ79, $B$4="PALAFRUGELL", 'Zona 3'!AJ96,  $B$4="SANT FELIU", 'Zona 3'!AJ113, $B$4="LLORET", 'Zona 3'!AJ130, $B$4="PREMIÀ", 'Zona 4'!AJ11, $B$4="BARCELONA", 'Zona 4'!AJ28, $B$4="BADALONA", 'Zona 4'!AJ45, $B$4="EL_VENDRELL", 'Zona 4'!AJ62, $B$4="VILANOVA", 'Zona 4'!AJ79, $B$4="TORTOSA", 'Zona 5'!AJ11, $B$4="VINAROZ", 'Zona 5'!AJ28, $B$4="AMPOSTA",'Zona 5'!AJ45, $B$4="MORA", 'Zona 5'!AJ62, $B$4="DELTEBRE", 'Zona 5'!AJ79)</f>
        <v>0</v>
      </c>
      <c r="AK11" s="73" cm="1">
        <f t="array" ref="AK11">_xlfn.IFS($B$4="ARCARAZO", 'Zona Norte'!AK11, $B$4="ELGOIBAR", 'Zona Norte'!AK28, $B$4="IRUN", 'Zona Norte'!AK45, $B$4="AGUSTINOS", 'Zona Norte'!AK62, $B$4="NAVAS", 'Zona Norte'!AK79, $B$4="TUDELA", 'Zona Norte'!AK96, $B$4="TAUSA", 'Zona Norte'!AK113, $B$4="PINEDA", 'Zona 3'!AK11, $B$4="MATARÓ", 'Zona 3'!AK28, $B$4="ARENYS", 'Zona 3'!AK45, $B$4="FIGUERES", 'Zona 3'!AK62, $B$4="BANYOLES", 'Zona 3'!AK79, $B$4="PALAFRUGELL", 'Zona 3'!AK96,  $B$4="SANT FELIU", 'Zona 3'!AK113, $B$4="LLORET", 'Zona 3'!AK130, $B$4="PREMIÀ", 'Zona 4'!AK11, $B$4="BARCELONA", 'Zona 4'!AK28, $B$4="BADALONA", 'Zona 4'!AK45, $B$4="EL_VENDRELL", 'Zona 4'!AK62, $B$4="VILANOVA", 'Zona 4'!AK79, $B$4="TORTOSA", 'Zona 5'!AK11, $B$4="VINAROZ", 'Zona 5'!AK28, $B$4="AMPOSTA",'Zona 5'!AK45, $B$4="MORA", 'Zona 5'!AK62, $B$4="DELTEBRE", 'Zona 5'!AK79)</f>
        <v>0</v>
      </c>
      <c r="AL11" s="37" cm="1">
        <f t="array" ref="AL11">_xlfn.IFS($B$4="ARCARAZO", 'Zona Norte'!AL11, $B$4="ELGOIBAR", 'Zona Norte'!AL28, $B$4="IRUN", 'Zona Norte'!AL45, $B$4="AGUSTINOS", 'Zona Norte'!AL62, $B$4="NAVAS", 'Zona Norte'!AL79, $B$4="TUDELA", 'Zona Norte'!AL96, $B$4="TAUSA", 'Zona Norte'!AL113, $B$4="PINEDA", 'Zona 3'!AL11, $B$4="MATARÓ", 'Zona 3'!AL28, $B$4="ARENYS", 'Zona 3'!AL45, $B$4="FIGUERES", 'Zona 3'!AL62, $B$4="BANYOLES", 'Zona 3'!AL79, $B$4="PALAFRUGELL", 'Zona 3'!AL96,  $B$4="SANT FELIU", 'Zona 3'!AL113, $B$4="LLORET", 'Zona 3'!AL130, $B$4="PREMIÀ", 'Zona 4'!AL11, $B$4="BARCELONA", 'Zona 4'!AL28, $B$4="BADALONA", 'Zona 4'!AL45, $B$4="EL_VENDRELL", 'Zona 4'!AL62, $B$4="VILANOVA", 'Zona 4'!AL79, $B$4="TORTOSA", 'Zona 5'!AL11, $B$4="VINAROZ", 'Zona 5'!AL28, $B$4="AMPOSTA",'Zona 5'!AL45, $B$4="MORA", 'Zona 5'!AL62, $B$4="DELTEBRE", 'Zona 5'!AL79)</f>
        <v>0</v>
      </c>
      <c r="AM11" s="37" cm="1">
        <f t="array" ref="AM11">_xlfn.IFS($B$4="ARCARAZO", 'Zona Norte'!AM11, $B$4="ELGOIBAR", 'Zona Norte'!AM28, $B$4="IRUN", 'Zona Norte'!AM45, $B$4="AGUSTINOS", 'Zona Norte'!AM62, $B$4="NAVAS", 'Zona Norte'!AM79, $B$4="TUDELA", 'Zona Norte'!AM96, $B$4="TAUSA", 'Zona Norte'!AM113, $B$4="PINEDA", 'Zona 3'!AM11, $B$4="MATARÓ", 'Zona 3'!AM28, $B$4="ARENYS", 'Zona 3'!AM45, $B$4="FIGUERES", 'Zona 3'!AM62, $B$4="BANYOLES", 'Zona 3'!AM79, $B$4="PALAFRUGELL", 'Zona 3'!AM96,  $B$4="SANT FELIU", 'Zona 3'!AM113, $B$4="LLORET", 'Zona 3'!AM130, $B$4="PREMIÀ", 'Zona 4'!AM11, $B$4="BARCELONA", 'Zona 4'!AM28, $B$4="BADALONA", 'Zona 4'!AM45, $B$4="EL_VENDRELL", 'Zona 4'!AM62, $B$4="VILANOVA", 'Zona 4'!AM79, $B$4="TORTOSA", 'Zona 5'!AM11, $B$4="VINAROZ", 'Zona 5'!AM28, $B$4="AMPOSTA",'Zona 5'!AM45, $B$4="MORA", 'Zona 5'!AM62, $B$4="DELTEBRE", 'Zona 5'!AM79)</f>
        <v>0</v>
      </c>
      <c r="AN11" s="37" cm="1">
        <f t="array" ref="AN11">_xlfn.IFS($B$4="ARCARAZO", 'Zona Norte'!AN11, $B$4="ELGOIBAR", 'Zona Norte'!AN28, $B$4="IRUN", 'Zona Norte'!AN45, $B$4="AGUSTINOS", 'Zona Norte'!AN62, $B$4="NAVAS", 'Zona Norte'!AN79, $B$4="TUDELA", 'Zona Norte'!AN96, $B$4="TAUSA", 'Zona Norte'!AN113, $B$4="PINEDA", 'Zona 3'!AN11, $B$4="MATARÓ", 'Zona 3'!AN28, $B$4="ARENYS", 'Zona 3'!AN45, $B$4="FIGUERES", 'Zona 3'!AN62, $B$4="BANYOLES", 'Zona 3'!AN79, $B$4="PALAFRUGELL", 'Zona 3'!AN96,  $B$4="SANT FELIU", 'Zona 3'!AN113, $B$4="LLORET", 'Zona 3'!AN130, $B$4="PREMIÀ", 'Zona 4'!AN11, $B$4="BARCELONA", 'Zona 4'!AN28, $B$4="BADALONA", 'Zona 4'!AN45, $B$4="EL_VENDRELL", 'Zona 4'!AN62, $B$4="VILANOVA", 'Zona 4'!AN79, $B$4="TORTOSA", 'Zona 5'!AN11, $B$4="VINAROZ", 'Zona 5'!AN28, $B$4="AMPOSTA",'Zona 5'!AN45, $B$4="MORA", 'Zona 5'!AN62, $B$4="DELTEBRE", 'Zona 5'!AN79)</f>
        <v>0</v>
      </c>
      <c r="AO11" s="73" cm="1">
        <f t="array" ref="AO11">_xlfn.IFS($B$4="ARCARAZO", 'Zona Norte'!AO11, $B$4="ELGOIBAR", 'Zona Norte'!AO28, $B$4="IRUN", 'Zona Norte'!AO45, $B$4="AGUSTINOS", 'Zona Norte'!AO62, $B$4="NAVAS", 'Zona Norte'!AO79, $B$4="TUDELA", 'Zona Norte'!AO96, $B$4="TAUSA", 'Zona Norte'!AO113, $B$4="PINEDA", 'Zona 3'!AO11, $B$4="MATARÓ", 'Zona 3'!AO28, $B$4="ARENYS", 'Zona 3'!AO45, $B$4="FIGUERES", 'Zona 3'!AO62, $B$4="BANYOLES", 'Zona 3'!AO79, $B$4="PALAFRUGELL", 'Zona 3'!AO96,  $B$4="SANT FELIU", 'Zona 3'!AO113, $B$4="LLORET", 'Zona 3'!AO130, $B$4="PREMIÀ", 'Zona 4'!AO11, $B$4="BARCELONA", 'Zona 4'!AO28, $B$4="BADALONA", 'Zona 4'!AO45, $B$4="EL_VENDRELL", 'Zona 4'!AO62, $B$4="VILANOVA", 'Zona 4'!AO79, $B$4="TORTOSA", 'Zona 5'!AO11, $B$4="VINAROZ", 'Zona 5'!AO28, $B$4="AMPOSTA",'Zona 5'!AO45, $B$4="MORA", 'Zona 5'!AO62, $B$4="DELTEBRE", 'Zona 5'!AO79)</f>
        <v>0</v>
      </c>
      <c r="AP11" s="37" cm="1">
        <f t="array" ref="AP11">_xlfn.IFS($B$4="ARCARAZO", 'Zona Norte'!AP11, $B$4="ELGOIBAR", 'Zona Norte'!AP28, $B$4="IRUN", 'Zona Norte'!AP45, $B$4="AGUSTINOS", 'Zona Norte'!AP62, $B$4="NAVAS", 'Zona Norte'!AP79, $B$4="TUDELA", 'Zona Norte'!AP96, $B$4="TAUSA", 'Zona Norte'!AP113, $B$4="PINEDA", 'Zona 3'!AP11, $B$4="MATARÓ", 'Zona 3'!AP28, $B$4="ARENYS", 'Zona 3'!AP45, $B$4="FIGUERES", 'Zona 3'!AP62, $B$4="BANYOLES", 'Zona 3'!AP79, $B$4="PALAFRUGELL", 'Zona 3'!AP96,  $B$4="SANT FELIU", 'Zona 3'!AP113, $B$4="LLORET", 'Zona 3'!AP130, $B$4="PREMIÀ", 'Zona 4'!AP11, $B$4="BARCELONA", 'Zona 4'!AP28, $B$4="BADALONA", 'Zona 4'!AP45, $B$4="EL_VENDRELL", 'Zona 4'!AP62, $B$4="VILANOVA", 'Zona 4'!AP79, $B$4="TORTOSA", 'Zona 5'!AP11, $B$4="VINAROZ", 'Zona 5'!AP28, $B$4="AMPOSTA",'Zona 5'!AP45, $B$4="MORA", 'Zona 5'!AP62, $B$4="DELTEBRE", 'Zona 5'!AP79)</f>
        <v>0</v>
      </c>
      <c r="AQ11" s="37" cm="1">
        <f t="array" ref="AQ11">_xlfn.IFS($B$4="ARCARAZO", 'Zona Norte'!AQ11, $B$4="ELGOIBAR", 'Zona Norte'!AQ28, $B$4="IRUN", 'Zona Norte'!AQ45, $B$4="AGUSTINOS", 'Zona Norte'!AQ62, $B$4="NAVAS", 'Zona Norte'!AQ79, $B$4="TUDELA", 'Zona Norte'!AQ96, $B$4="TAUSA", 'Zona Norte'!AQ113, $B$4="PINEDA", 'Zona 3'!AQ11, $B$4="MATARÓ", 'Zona 3'!AQ28, $B$4="ARENYS", 'Zona 3'!AQ45, $B$4="FIGUERES", 'Zona 3'!AQ62, $B$4="BANYOLES", 'Zona 3'!AQ79, $B$4="PALAFRUGELL", 'Zona 3'!AQ96,  $B$4="SANT FELIU", 'Zona 3'!AQ113, $B$4="LLORET", 'Zona 3'!AQ130, $B$4="PREMIÀ", 'Zona 4'!AQ11, $B$4="BARCELONA", 'Zona 4'!AQ28, $B$4="BADALONA", 'Zona 4'!AQ45, $B$4="EL_VENDRELL", 'Zona 4'!AQ62, $B$4="VILANOVA", 'Zona 4'!AQ79, $B$4="TORTOSA", 'Zona 5'!AQ11, $B$4="VINAROZ", 'Zona 5'!AQ28, $B$4="AMPOSTA",'Zona 5'!AQ45, $B$4="MORA", 'Zona 5'!AQ62, $B$4="DELTEBRE", 'Zona 5'!AQ79)</f>
        <v>0</v>
      </c>
      <c r="AR11" s="37" cm="1">
        <f t="array" ref="AR11">_xlfn.IFS($B$4="ARCARAZO", 'Zona Norte'!AR11, $B$4="ELGOIBAR", 'Zona Norte'!AR28, $B$4="IRUN", 'Zona Norte'!AR45, $B$4="AGUSTINOS", 'Zona Norte'!AR62, $B$4="NAVAS", 'Zona Norte'!AR79, $B$4="TUDELA", 'Zona Norte'!AR96, $B$4="TAUSA", 'Zona Norte'!AR113, $B$4="PINEDA", 'Zona 3'!AR11, $B$4="MATARÓ", 'Zona 3'!AR28, $B$4="ARENYS", 'Zona 3'!AR45, $B$4="FIGUERES", 'Zona 3'!AR62, $B$4="BANYOLES", 'Zona 3'!AR79, $B$4="PALAFRUGELL", 'Zona 3'!AR96,  $B$4="SANT FELIU", 'Zona 3'!AR113, $B$4="LLORET", 'Zona 3'!AR130, $B$4="PREMIÀ", 'Zona 4'!AR11, $B$4="BARCELONA", 'Zona 4'!AR28, $B$4="BADALONA", 'Zona 4'!AR45, $B$4="EL_VENDRELL", 'Zona 4'!AR62, $B$4="VILANOVA", 'Zona 4'!AR79, $B$4="TORTOSA", 'Zona 5'!AR11, $B$4="VINAROZ", 'Zona 5'!AR28, $B$4="AMPOSTA",'Zona 5'!AR45, $B$4="MORA", 'Zona 5'!AR62, $B$4="DELTEBRE", 'Zona 5'!AR79)</f>
        <v>0</v>
      </c>
      <c r="AS11" s="73" cm="1">
        <f t="array" ref="AS11">_xlfn.IFS($B$4="ARCARAZO", 'Zona Norte'!AS11, $B$4="ELGOIBAR", 'Zona Norte'!AS28, $B$4="IRUN", 'Zona Norte'!AS45, $B$4="AGUSTINOS", 'Zona Norte'!AS62, $B$4="NAVAS", 'Zona Norte'!AS79, $B$4="TUDELA", 'Zona Norte'!AS96, $B$4="TAUSA", 'Zona Norte'!AS113, $B$4="PINEDA", 'Zona 3'!AS11, $B$4="MATARÓ", 'Zona 3'!AS28, $B$4="ARENYS", 'Zona 3'!AS45, $B$4="FIGUERES", 'Zona 3'!AS62, $B$4="BANYOLES", 'Zona 3'!AS79, $B$4="PALAFRUGELL", 'Zona 3'!AS96,  $B$4="SANT FELIU", 'Zona 3'!AS113, $B$4="LLORET", 'Zona 3'!AS130, $B$4="PREMIÀ", 'Zona 4'!AS11, $B$4="BARCELONA", 'Zona 4'!AS28, $B$4="BADALONA", 'Zona 4'!AS45, $B$4="EL_VENDRELL", 'Zona 4'!AS62, $B$4="VILANOVA", 'Zona 4'!AS79, $B$4="TORTOSA", 'Zona 5'!AS11, $B$4="VINAROZ", 'Zona 5'!AS28, $B$4="AMPOSTA",'Zona 5'!AS45, $B$4="MORA", 'Zona 5'!AS62, $B$4="DELTEBRE", 'Zona 5'!AS79)</f>
        <v>0</v>
      </c>
      <c r="AT11" s="37" cm="1">
        <f t="array" ref="AT11">_xlfn.IFS($B$4="ARCARAZO", 'Zona Norte'!AT11, $B$4="ELGOIBAR", 'Zona Norte'!AT28, $B$4="IRUN", 'Zona Norte'!AT45, $B$4="AGUSTINOS", 'Zona Norte'!AT62, $B$4="NAVAS", 'Zona Norte'!AT79, $B$4="TUDELA", 'Zona Norte'!AT96, $B$4="TAUSA", 'Zona Norte'!AT113, $B$4="PINEDA", 'Zona 3'!AT11, $B$4="MATARÓ", 'Zona 3'!AT28, $B$4="ARENYS", 'Zona 3'!AT45, $B$4="FIGUERES", 'Zona 3'!AT62, $B$4="BANYOLES", 'Zona 3'!AT79, $B$4="PALAFRUGELL", 'Zona 3'!AT96,  $B$4="SANT FELIU", 'Zona 3'!AT113, $B$4="LLORET", 'Zona 3'!AT130, $B$4="PREMIÀ", 'Zona 4'!AT11, $B$4="BARCELONA", 'Zona 4'!AT28, $B$4="BADALONA", 'Zona 4'!AT45, $B$4="EL_VENDRELL", 'Zona 4'!AT62, $B$4="VILANOVA", 'Zona 4'!AT79, $B$4="TORTOSA", 'Zona 5'!AT11, $B$4="VINAROZ", 'Zona 5'!AT28, $B$4="AMPOSTA",'Zona 5'!AT45, $B$4="MORA", 'Zona 5'!AT62, $B$4="DELTEBRE", 'Zona 5'!AT79)</f>
        <v>0</v>
      </c>
      <c r="AU11" s="37" cm="1">
        <f t="array" ref="AU11">_xlfn.IFS($B$4="ARCARAZO", 'Zona Norte'!AU11, $B$4="ELGOIBAR", 'Zona Norte'!AU28, $B$4="IRUN", 'Zona Norte'!AU45, $B$4="AGUSTINOS", 'Zona Norte'!AU62, $B$4="NAVAS", 'Zona Norte'!AU79, $B$4="TUDELA", 'Zona Norte'!AU96, $B$4="TAUSA", 'Zona Norte'!AU113, $B$4="PINEDA", 'Zona 3'!AU11, $B$4="MATARÓ", 'Zona 3'!AU28, $B$4="ARENYS", 'Zona 3'!AU45, $B$4="FIGUERES", 'Zona 3'!AU62, $B$4="BANYOLES", 'Zona 3'!AU79, $B$4="PALAFRUGELL", 'Zona 3'!AU96,  $B$4="SANT FELIU", 'Zona 3'!AU113, $B$4="LLORET", 'Zona 3'!AU130, $B$4="PREMIÀ", 'Zona 4'!AU11, $B$4="BARCELONA", 'Zona 4'!AU28, $B$4="BADALONA", 'Zona 4'!AU45, $B$4="EL_VENDRELL", 'Zona 4'!AU62, $B$4="VILANOVA", 'Zona 4'!AU79, $B$4="TORTOSA", 'Zona 5'!AU11, $B$4="VINAROZ", 'Zona 5'!AU28, $B$4="AMPOSTA",'Zona 5'!AU45, $B$4="MORA", 'Zona 5'!AU62, $B$4="DELTEBRE", 'Zona 5'!AU79)</f>
        <v>0</v>
      </c>
      <c r="AV11" s="37" cm="1">
        <f t="array" ref="AV11">_xlfn.IFS($B$4="ARCARAZO", 'Zona Norte'!AV11, $B$4="ELGOIBAR", 'Zona Norte'!AV28, $B$4="IRUN", 'Zona Norte'!AV45, $B$4="AGUSTINOS", 'Zona Norte'!AV62, $B$4="NAVAS", 'Zona Norte'!AV79, $B$4="TUDELA", 'Zona Norte'!AV96, $B$4="TAUSA", 'Zona Norte'!AV113, $B$4="PINEDA", 'Zona 3'!AV11, $B$4="MATARÓ", 'Zona 3'!AV28, $B$4="ARENYS", 'Zona 3'!AV45, $B$4="FIGUERES", 'Zona 3'!AV62, $B$4="BANYOLES", 'Zona 3'!AV79, $B$4="PALAFRUGELL", 'Zona 3'!AV96,  $B$4="SANT FELIU", 'Zona 3'!AV113, $B$4="LLORET", 'Zona 3'!AV130, $B$4="PREMIÀ", 'Zona 4'!AV11, $B$4="BARCELONA", 'Zona 4'!AV28, $B$4="BADALONA", 'Zona 4'!AV45, $B$4="EL_VENDRELL", 'Zona 4'!AV62, $B$4="VILANOVA", 'Zona 4'!AV79, $B$4="TORTOSA", 'Zona 5'!AV11, $B$4="VINAROZ", 'Zona 5'!AV28, $B$4="AMPOSTA",'Zona 5'!AV45, $B$4="MORA", 'Zona 5'!AV62, $B$4="DELTEBRE", 'Zona 5'!AV79)</f>
        <v>0</v>
      </c>
      <c r="AW11" s="37" cm="1">
        <f t="array" ref="AW11">_xlfn.IFS($B$4="ARCARAZO", 'Zona Norte'!AW11, $B$4="ELGOIBAR", 'Zona Norte'!AW28, $B$4="IRUN", 'Zona Norte'!AW45, $B$4="AGUSTINOS", 'Zona Norte'!AW62, $B$4="NAVAS", 'Zona Norte'!AW79, $B$4="TUDELA", 'Zona Norte'!AW96, $B$4="TAUSA", 'Zona Norte'!AW113, $B$4="PINEDA", 'Zona 3'!AW11, $B$4="MATARÓ", 'Zona 3'!AW28, $B$4="ARENYS", 'Zona 3'!AW45, $B$4="FIGUERES", 'Zona 3'!AW62, $B$4="BANYOLES", 'Zona 3'!AW79, $B$4="PALAFRUGELL", 'Zona 3'!AW96,  $B$4="SANT FELIU", 'Zona 3'!AW113, $B$4="LLORET", 'Zona 3'!AW130, $B$4="PREMIÀ", 'Zona 4'!AW11, $B$4="BARCELONA", 'Zona 4'!AW28, $B$4="BADALONA", 'Zona 4'!AW45, $B$4="EL_VENDRELL", 'Zona 4'!AW62, $B$4="VILANOVA", 'Zona 4'!AW79, $B$4="TORTOSA", 'Zona 5'!AW11, $B$4="VINAROZ", 'Zona 5'!AW28, $B$4="AMPOSTA",'Zona 5'!AW45, $B$4="MORA", 'Zona 5'!AW62, $B$4="DELTEBRE", 'Zona 5'!AW79)</f>
        <v>0</v>
      </c>
      <c r="AX11" s="73" cm="1">
        <f t="array" ref="AX11">_xlfn.IFS($B$4="ARCARAZO", 'Zona Norte'!AX11, $B$4="ELGOIBAR", 'Zona Norte'!AX28, $B$4="IRUN", 'Zona Norte'!AX45, $B$4="AGUSTINOS", 'Zona Norte'!AX62, $B$4="NAVAS", 'Zona Norte'!AX79, $B$4="TUDELA", 'Zona Norte'!AX96, $B$4="TAUSA", 'Zona Norte'!AX113, $B$4="PINEDA", 'Zona 3'!AX11, $B$4="MATARÓ", 'Zona 3'!AX28, $B$4="ARENYS", 'Zona 3'!AX45, $B$4="FIGUERES", 'Zona 3'!AX62, $B$4="BANYOLES", 'Zona 3'!AX79, $B$4="PALAFRUGELL", 'Zona 3'!AX96,  $B$4="SANT FELIU", 'Zona 3'!AX113, $B$4="LLORET", 'Zona 3'!AX130, $B$4="PREMIÀ", 'Zona 4'!AX11, $B$4="BARCELONA", 'Zona 4'!AX28, $B$4="BADALONA", 'Zona 4'!AX45, $B$4="EL_VENDRELL", 'Zona 4'!AX62, $B$4="VILANOVA", 'Zona 4'!AX79, $B$4="TORTOSA", 'Zona 5'!AX11, $B$4="VINAROZ", 'Zona 5'!AX28, $B$4="AMPOSTA",'Zona 5'!AX45, $B$4="MORA", 'Zona 5'!AX62, $B$4="DELTEBRE", 'Zona 5'!AX79)</f>
        <v>0</v>
      </c>
      <c r="AY11" s="37" cm="1">
        <f t="array" ref="AY11">_xlfn.IFS($B$4="ARCARAZO", 'Zona Norte'!AY11, $B$4="ELGOIBAR", 'Zona Norte'!AY28, $B$4="IRUN", 'Zona Norte'!AY45, $B$4="AGUSTINOS", 'Zona Norte'!AY62, $B$4="NAVAS", 'Zona Norte'!AY79, $B$4="TUDELA", 'Zona Norte'!AY96, $B$4="TAUSA", 'Zona Norte'!AY113, $B$4="PINEDA", 'Zona 3'!AY11, $B$4="MATARÓ", 'Zona 3'!AY28, $B$4="ARENYS", 'Zona 3'!AY45, $B$4="FIGUERES", 'Zona 3'!AY62, $B$4="BANYOLES", 'Zona 3'!AY79, $B$4="PALAFRUGELL", 'Zona 3'!AY96,  $B$4="SANT FELIU", 'Zona 3'!AY113, $B$4="LLORET", 'Zona 3'!AY130, $B$4="PREMIÀ", 'Zona 4'!AY11, $B$4="BARCELONA", 'Zona 4'!AY28, $B$4="BADALONA", 'Zona 4'!AY45, $B$4="EL_VENDRELL", 'Zona 4'!AY62, $B$4="VILANOVA", 'Zona 4'!AY79, $B$4="TORTOSA", 'Zona 5'!AY11, $B$4="VINAROZ", 'Zona 5'!AY28, $B$4="AMPOSTA",'Zona 5'!AY45, $B$4="MORA", 'Zona 5'!AY62, $B$4="DELTEBRE", 'Zona 5'!AY79)</f>
        <v>0</v>
      </c>
      <c r="AZ11" s="37" cm="1">
        <f t="array" ref="AZ11">_xlfn.IFS($B$4="ARCARAZO", 'Zona Norte'!AZ11, $B$4="ELGOIBAR", 'Zona Norte'!AZ28, $B$4="IRUN", 'Zona Norte'!AZ45, $B$4="AGUSTINOS", 'Zona Norte'!AZ62, $B$4="NAVAS", 'Zona Norte'!AZ79, $B$4="TUDELA", 'Zona Norte'!AZ96, $B$4="TAUSA", 'Zona Norte'!AZ113, $B$4="PINEDA", 'Zona 3'!AZ11, $B$4="MATARÓ", 'Zona 3'!AZ28, $B$4="ARENYS", 'Zona 3'!AZ45, $B$4="FIGUERES", 'Zona 3'!AZ62, $B$4="BANYOLES", 'Zona 3'!AZ79, $B$4="PALAFRUGELL", 'Zona 3'!AZ96,  $B$4="SANT FELIU", 'Zona 3'!AZ113, $B$4="LLORET", 'Zona 3'!AZ130, $B$4="PREMIÀ", 'Zona 4'!AZ11, $B$4="BARCELONA", 'Zona 4'!AZ28, $B$4="BADALONA", 'Zona 4'!AZ45, $B$4="EL_VENDRELL", 'Zona 4'!AZ62, $B$4="VILANOVA", 'Zona 4'!AZ79, $B$4="TORTOSA", 'Zona 5'!AZ11, $B$4="VINAROZ", 'Zona 5'!AZ28, $B$4="AMPOSTA",'Zona 5'!AZ45, $B$4="MORA", 'Zona 5'!AZ62, $B$4="DELTEBRE", 'Zona 5'!AZ79)</f>
        <v>0</v>
      </c>
      <c r="BA11" s="37" cm="1">
        <f t="array" ref="BA11">_xlfn.IFS($B$4="ARCARAZO", 'Zona Norte'!BA11, $B$4="ELGOIBAR", 'Zona Norte'!BA28, $B$4="IRUN", 'Zona Norte'!BA45, $B$4="AGUSTINOS", 'Zona Norte'!BA62, $B$4="NAVAS", 'Zona Norte'!BA79, $B$4="TUDELA", 'Zona Norte'!BA96, $B$4="TAUSA", 'Zona Norte'!BA113, $B$4="PINEDA", 'Zona 3'!BA11, $B$4="MATARÓ", 'Zona 3'!BA28, $B$4="ARENYS", 'Zona 3'!BA45, $B$4="FIGUERES", 'Zona 3'!BA62, $B$4="BANYOLES", 'Zona 3'!BA79, $B$4="PALAFRUGELL", 'Zona 3'!BA96,  $B$4="SANT FELIU", 'Zona 3'!BA113, $B$4="LLORET", 'Zona 3'!BA130, $B$4="PREMIÀ", 'Zona 4'!BA11, $B$4="BARCELONA", 'Zona 4'!BA28, $B$4="BADALONA", 'Zona 4'!BA45, $B$4="EL_VENDRELL", 'Zona 4'!BA62, $B$4="VILANOVA", 'Zona 4'!BA79, $B$4="TORTOSA", 'Zona 5'!BA11, $B$4="VINAROZ", 'Zona 5'!BA28, $B$4="AMPOSTA",'Zona 5'!BA45, $B$4="MORA", 'Zona 5'!BA62, $B$4="DELTEBRE", 'Zona 5'!BA79)</f>
        <v>0</v>
      </c>
      <c r="BB11" s="73" cm="1">
        <f t="array" ref="BB11">_xlfn.IFS($B$4="ARCARAZO", 'Zona Norte'!BB11, $B$4="ELGOIBAR", 'Zona Norte'!BB28, $B$4="IRUN", 'Zona Norte'!BB45, $B$4="AGUSTINOS", 'Zona Norte'!BB62, $B$4="NAVAS", 'Zona Norte'!BB79, $B$4="TUDELA", 'Zona Norte'!BB96, $B$4="TAUSA", 'Zona Norte'!BB113, $B$4="PINEDA", 'Zona 3'!BB11, $B$4="MATARÓ", 'Zona 3'!BB28, $B$4="ARENYS", 'Zona 3'!BB45, $B$4="FIGUERES", 'Zona 3'!BB62, $B$4="BANYOLES", 'Zona 3'!BB79, $B$4="PALAFRUGELL", 'Zona 3'!BB96,  $B$4="SANT FELIU", 'Zona 3'!BB113, $B$4="LLORET", 'Zona 3'!BB130, $B$4="PREMIÀ", 'Zona 4'!BB11, $B$4="BARCELONA", 'Zona 4'!BB28, $B$4="BADALONA", 'Zona 4'!BB45, $B$4="EL_VENDRELL", 'Zona 4'!BB62, $B$4="VILANOVA", 'Zona 4'!BB79, $B$4="TORTOSA", 'Zona 5'!BB11, $B$4="VINAROZ", 'Zona 5'!BB28, $B$4="AMPOSTA",'Zona 5'!BB45, $B$4="MORA", 'Zona 5'!BB62, $B$4="DELTEBRE", 'Zona 5'!BB79)</f>
        <v>0</v>
      </c>
      <c r="BC11" s="37" cm="1">
        <f t="array" ref="BC11">_xlfn.IFS($B$4="ARCARAZO", 'Zona Norte'!BC11, $B$4="ELGOIBAR", 'Zona Norte'!BC28, $B$4="IRUN", 'Zona Norte'!BC45, $B$4="AGUSTINOS", 'Zona Norte'!BC62, $B$4="NAVAS", 'Zona Norte'!BC79, $B$4="TUDELA", 'Zona Norte'!BC96, $B$4="TAUSA", 'Zona Norte'!BC113, $B$4="PINEDA", 'Zona 3'!BC11, $B$4="MATARÓ", 'Zona 3'!BC28, $B$4="ARENYS", 'Zona 3'!BC45, $B$4="FIGUERES", 'Zona 3'!BC62, $B$4="BANYOLES", 'Zona 3'!BC79, $B$4="PALAFRUGELL", 'Zona 3'!BC96,  $B$4="SANT FELIU", 'Zona 3'!BC113, $B$4="LLORET", 'Zona 3'!BC130, $B$4="PREMIÀ", 'Zona 4'!BC11, $B$4="BARCELONA", 'Zona 4'!BC28, $B$4="BADALONA", 'Zona 4'!BC45, $B$4="EL_VENDRELL", 'Zona 4'!BC62, $B$4="VILANOVA", 'Zona 4'!BC79, $B$4="TORTOSA", 'Zona 5'!BC11, $B$4="VINAROZ", 'Zona 5'!BC28, $B$4="AMPOSTA",'Zona 5'!BC45, $B$4="MORA", 'Zona 5'!BC62, $B$4="DELTEBRE", 'Zona 5'!BC79)</f>
        <v>0</v>
      </c>
      <c r="BD11" s="37" cm="1">
        <f t="array" ref="BD11">_xlfn.IFS($B$4="ARCARAZO", 'Zona Norte'!BD11, $B$4="ELGOIBAR", 'Zona Norte'!BD28, $B$4="IRUN", 'Zona Norte'!BD45, $B$4="AGUSTINOS", 'Zona Norte'!BD62, $B$4="NAVAS", 'Zona Norte'!BD79, $B$4="TUDELA", 'Zona Norte'!BD96, $B$4="TAUSA", 'Zona Norte'!BD113, $B$4="PINEDA", 'Zona 3'!BD11, $B$4="MATARÓ", 'Zona 3'!BD28, $B$4="ARENYS", 'Zona 3'!BD45, $B$4="FIGUERES", 'Zona 3'!BD62, $B$4="BANYOLES", 'Zona 3'!BD79, $B$4="PALAFRUGELL", 'Zona 3'!BD96,  $B$4="SANT FELIU", 'Zona 3'!BD113, $B$4="LLORET", 'Zona 3'!BD130, $B$4="PREMIÀ", 'Zona 4'!BD11, $B$4="BARCELONA", 'Zona 4'!BD28, $B$4="BADALONA", 'Zona 4'!BD45, $B$4="EL_VENDRELL", 'Zona 4'!BD62, $B$4="VILANOVA", 'Zona 4'!BD79, $B$4="TORTOSA", 'Zona 5'!BD11, $B$4="VINAROZ", 'Zona 5'!BD28, $B$4="AMPOSTA",'Zona 5'!BD45, $B$4="MORA", 'Zona 5'!BD62, $B$4="DELTEBRE", 'Zona 5'!BD79)</f>
        <v>0</v>
      </c>
      <c r="BE11" s="37" cm="1">
        <f t="array" ref="BE11">_xlfn.IFS($B$4="ARCARAZO", 'Zona Norte'!BE11, $B$4="ELGOIBAR", 'Zona Norte'!BE28, $B$4="IRUN", 'Zona Norte'!BE45, $B$4="AGUSTINOS", 'Zona Norte'!BE62, $B$4="NAVAS", 'Zona Norte'!BE79, $B$4="TUDELA", 'Zona Norte'!BE96, $B$4="TAUSA", 'Zona Norte'!BE113, $B$4="PINEDA", 'Zona 3'!BE11, $B$4="MATARÓ", 'Zona 3'!BE28, $B$4="ARENYS", 'Zona 3'!BE45, $B$4="FIGUERES", 'Zona 3'!BE62, $B$4="BANYOLES", 'Zona 3'!BE79, $B$4="PALAFRUGELL", 'Zona 3'!BE96,  $B$4="SANT FELIU", 'Zona 3'!BE113, $B$4="LLORET", 'Zona 3'!BE130, $B$4="PREMIÀ", 'Zona 4'!BE11, $B$4="BARCELONA", 'Zona 4'!BE28, $B$4="BADALONA", 'Zona 4'!BE45, $B$4="EL_VENDRELL", 'Zona 4'!BE62, $B$4="VILANOVA", 'Zona 4'!BE79, $B$4="TORTOSA", 'Zona 5'!BE11, $B$4="VINAROZ", 'Zona 5'!BE28, $B$4="AMPOSTA",'Zona 5'!BE45, $B$4="MORA", 'Zona 5'!BE62, $B$4="DELTEBRE", 'Zona 5'!BE79)</f>
        <v>0</v>
      </c>
      <c r="BF11" s="37" cm="1">
        <f t="array" ref="BF11">_xlfn.IFS($B$4="ARCARAZO", 'Zona Norte'!BF11, $B$4="ELGOIBAR", 'Zona Norte'!BF28, $B$4="IRUN", 'Zona Norte'!BF45, $B$4="AGUSTINOS", 'Zona Norte'!BF62, $B$4="NAVAS", 'Zona Norte'!BF79, $B$4="TUDELA", 'Zona Norte'!BF96, $B$4="TAUSA", 'Zona Norte'!BF113, $B$4="PINEDA", 'Zona 3'!BF11, $B$4="MATARÓ", 'Zona 3'!BF28, $B$4="ARENYS", 'Zona 3'!BF45, $B$4="FIGUERES", 'Zona 3'!BF62, $B$4="BANYOLES", 'Zona 3'!BF79, $B$4="PALAFRUGELL", 'Zona 3'!BF96,  $B$4="SANT FELIU", 'Zona 3'!BF113, $B$4="LLORET", 'Zona 3'!BF130, $B$4="PREMIÀ", 'Zona 4'!BF11, $B$4="BARCELONA", 'Zona 4'!BF28, $B$4="BADALONA", 'Zona 4'!BF45, $B$4="EL_VENDRELL", 'Zona 4'!BF62, $B$4="VILANOVA", 'Zona 4'!BF79, $B$4="TORTOSA", 'Zona 5'!BF11, $B$4="VINAROZ", 'Zona 5'!BF28, $B$4="AMPOSTA",'Zona 5'!BF45, $B$4="MORA", 'Zona 5'!BF62, $B$4="DELTEBRE", 'Zona 5'!BF79)</f>
        <v>0</v>
      </c>
    </row>
    <row r="12" spans="1:59" x14ac:dyDescent="0.2">
      <c r="A12" s="86" t="str" cm="1">
        <f t="array" ref="A12">_xlfn.IFS($B$3="ZONA_3",ACCIONES!M8, $B$3="ZONA_4",ACCIONES!M8, $B$3="ZONA_5", IF($B$4="VINAROZ",ACCIONES!L8,ACCIONES!M8), $B$3="ZONA_NORTE",ACCIONES!L8)</f>
        <v>Jornada de producto en tienda con almuerzo</v>
      </c>
      <c r="B12" s="86"/>
      <c r="C12" s="86"/>
      <c r="D12" s="86"/>
      <c r="E12" s="75"/>
      <c r="F12" s="37" cm="1">
        <f t="array" ref="F12">_xlfn.IFS($B$4="ARCARAZO", 'Zona Norte'!F12, $B$4="ELGOIBAR", 'Zona Norte'!F29, $B$4="IRUN", 'Zona Norte'!F46, $B$4="AGUSTINOS", 'Zona Norte'!F63, $B$4="NAVAS", 'Zona Norte'!F80, $B$4="TUDELA", 'Zona Norte'!F97, $B$4="TAUSA", 'Zona Norte'!F114, $B$4="PINEDA", 'Zona 3'!F12, $B$4="MATARÓ", 'Zona 3'!F29, $B$4="ARENYS", 'Zona 3'!F46, $B$4="FIGUERES", 'Zona 3'!F63, $B$4="BANYOLES", 'Zona 3'!F80, $B$4="PALAFRUGELL", 'Zona 3'!F97,  $B$4="SANT FELIU", 'Zona 3'!F114, $B$4="LLORET", 'Zona 3'!F131, $B$4="PREMIÀ", 'Zona 4'!F12, $B$4="BARCELONA", 'Zona 4'!F29, $B$4="BADALONA", 'Zona 4'!F46, $B$4="EL_VENDRELL", 'Zona 4'!F63, $B$4="VILANOVA", 'Zona 4'!F80, $B$4="TORTOSA", 'Zona 5'!F12, $B$4="VINAROZ", 'Zona 5'!F29, $B$4="AMPOSTA",'Zona 5'!F46, $B$4="MORA", 'Zona 5'!F63, $B$4="DELTEBRE", 'Zona 5'!F80)</f>
        <v>0</v>
      </c>
      <c r="G12" s="37" cm="1">
        <f t="array" ref="G12">_xlfn.IFS($B$4="ARCARAZO", 'Zona Norte'!G12, $B$4="ELGOIBAR", 'Zona Norte'!G29, $B$4="IRUN", 'Zona Norte'!G46, $B$4="AGUSTINOS", 'Zona Norte'!G63, $B$4="NAVAS", 'Zona Norte'!G80, $B$4="TUDELA", 'Zona Norte'!G97, $B$4="TAUSA", 'Zona Norte'!G114, $B$4="PINEDA", 'Zona 3'!G12, $B$4="MATARÓ", 'Zona 3'!G29, $B$4="ARENYS", 'Zona 3'!G46, $B$4="FIGUERES", 'Zona 3'!G63, $B$4="BANYOLES", 'Zona 3'!G80, $B$4="PALAFRUGELL", 'Zona 3'!G97,  $B$4="SANT FELIU", 'Zona 3'!G114, $B$4="LLORET", 'Zona 3'!G131, $B$4="PREMIÀ", 'Zona 4'!G12, $B$4="BARCELONA", 'Zona 4'!G29, $B$4="BADALONA", 'Zona 4'!G46, $B$4="EL_VENDRELL", 'Zona 4'!G63, $B$4="VILANOVA", 'Zona 4'!G80, $B$4="TORTOSA", 'Zona 5'!G12, $B$4="VINAROZ", 'Zona 5'!G29, $B$4="AMPOSTA",'Zona 5'!G46, $B$4="MORA", 'Zona 5'!G63, $B$4="DELTEBRE", 'Zona 5'!G80)</f>
        <v>0</v>
      </c>
      <c r="H12" s="37" cm="1">
        <f t="array" ref="H12">_xlfn.IFS($B$4="ARCARAZO", 'Zona Norte'!H12, $B$4="ELGOIBAR", 'Zona Norte'!H29, $B$4="IRUN", 'Zona Norte'!H46, $B$4="AGUSTINOS", 'Zona Norte'!H63, $B$4="NAVAS", 'Zona Norte'!H80, $B$4="TUDELA", 'Zona Norte'!H97, $B$4="TAUSA", 'Zona Norte'!H114, $B$4="PINEDA", 'Zona 3'!H12, $B$4="MATARÓ", 'Zona 3'!H29, $B$4="ARENYS", 'Zona 3'!H46, $B$4="FIGUERES", 'Zona 3'!H63, $B$4="BANYOLES", 'Zona 3'!H80, $B$4="PALAFRUGELL", 'Zona 3'!H97,  $B$4="SANT FELIU", 'Zona 3'!H114, $B$4="LLORET", 'Zona 3'!H131, $B$4="PREMIÀ", 'Zona 4'!H12, $B$4="BARCELONA", 'Zona 4'!H29, $B$4="BADALONA", 'Zona 4'!H46, $B$4="EL_VENDRELL", 'Zona 4'!H63, $B$4="VILANOVA", 'Zona 4'!H80, $B$4="TORTOSA", 'Zona 5'!H12, $B$4="VINAROZ", 'Zona 5'!H29, $B$4="AMPOSTA",'Zona 5'!H46, $B$4="MORA", 'Zona 5'!H63, $B$4="DELTEBRE", 'Zona 5'!H80)</f>
        <v>0</v>
      </c>
      <c r="I12" s="37" cm="1">
        <f t="array" ref="I12">_xlfn.IFS($B$4="ARCARAZO", 'Zona Norte'!I12, $B$4="ELGOIBAR", 'Zona Norte'!I29, $B$4="IRUN", 'Zona Norte'!I46, $B$4="AGUSTINOS", 'Zona Norte'!I63, $B$4="NAVAS", 'Zona Norte'!I80, $B$4="TUDELA", 'Zona Norte'!I97, $B$4="TAUSA", 'Zona Norte'!I114, $B$4="PINEDA", 'Zona 3'!I12, $B$4="MATARÓ", 'Zona 3'!I29, $B$4="ARENYS", 'Zona 3'!I46, $B$4="FIGUERES", 'Zona 3'!I63, $B$4="BANYOLES", 'Zona 3'!I80, $B$4="PALAFRUGELL", 'Zona 3'!I97,  $B$4="SANT FELIU", 'Zona 3'!I114, $B$4="LLORET", 'Zona 3'!I131, $B$4="PREMIÀ", 'Zona 4'!I12, $B$4="BARCELONA", 'Zona 4'!I29, $B$4="BADALONA", 'Zona 4'!I46, $B$4="EL_VENDRELL", 'Zona 4'!I63, $B$4="VILANOVA", 'Zona 4'!I80, $B$4="TORTOSA", 'Zona 5'!I12, $B$4="VINAROZ", 'Zona 5'!I29, $B$4="AMPOSTA",'Zona 5'!I46, $B$4="MORA", 'Zona 5'!I63, $B$4="DELTEBRE", 'Zona 5'!I80)</f>
        <v>0</v>
      </c>
      <c r="J12" s="73" cm="1">
        <f t="array" ref="J12">_xlfn.IFS($B$4="ARCARAZO", 'Zona Norte'!J12, $B$4="ELGOIBAR", 'Zona Norte'!J29, $B$4="IRUN", 'Zona Norte'!J46, $B$4="AGUSTINOS", 'Zona Norte'!J63, $B$4="NAVAS", 'Zona Norte'!J80, $B$4="TUDELA", 'Zona Norte'!J97, $B$4="TAUSA", 'Zona Norte'!J114, $B$4="PINEDA", 'Zona 3'!J12, $B$4="MATARÓ", 'Zona 3'!J29, $B$4="ARENYS", 'Zona 3'!J46, $B$4="FIGUERES", 'Zona 3'!J63, $B$4="BANYOLES", 'Zona 3'!J80, $B$4="PALAFRUGELL", 'Zona 3'!J97,  $B$4="SANT FELIU", 'Zona 3'!J114, $B$4="LLORET", 'Zona 3'!J131, $B$4="PREMIÀ", 'Zona 4'!J12, $B$4="BARCELONA", 'Zona 4'!J29, $B$4="BADALONA", 'Zona 4'!J46, $B$4="EL_VENDRELL", 'Zona 4'!J63, $B$4="VILANOVA", 'Zona 4'!J80, $B$4="TORTOSA", 'Zona 5'!J12, $B$4="VINAROZ", 'Zona 5'!J29, $B$4="AMPOSTA",'Zona 5'!J46, $B$4="MORA", 'Zona 5'!J63, $B$4="DELTEBRE", 'Zona 5'!J80)</f>
        <v>0</v>
      </c>
      <c r="K12" s="37" cm="1">
        <f t="array" ref="K12">_xlfn.IFS($B$4="ARCARAZO", 'Zona Norte'!K12, $B$4="ELGOIBAR", 'Zona Norte'!K29, $B$4="IRUN", 'Zona Norte'!K46, $B$4="AGUSTINOS", 'Zona Norte'!K63, $B$4="NAVAS", 'Zona Norte'!K80, $B$4="TUDELA", 'Zona Norte'!K97, $B$4="TAUSA", 'Zona Norte'!K114, $B$4="PINEDA", 'Zona 3'!K12, $B$4="MATARÓ", 'Zona 3'!K29, $B$4="ARENYS", 'Zona 3'!K46, $B$4="FIGUERES", 'Zona 3'!K63, $B$4="BANYOLES", 'Zona 3'!K80, $B$4="PALAFRUGELL", 'Zona 3'!K97,  $B$4="SANT FELIU", 'Zona 3'!K114, $B$4="LLORET", 'Zona 3'!K131, $B$4="PREMIÀ", 'Zona 4'!K12, $B$4="BARCELONA", 'Zona 4'!K29, $B$4="BADALONA", 'Zona 4'!K46, $B$4="EL_VENDRELL", 'Zona 4'!K63, $B$4="VILANOVA", 'Zona 4'!K80, $B$4="TORTOSA", 'Zona 5'!K12, $B$4="VINAROZ", 'Zona 5'!K29, $B$4="AMPOSTA",'Zona 5'!K46, $B$4="MORA", 'Zona 5'!K63, $B$4="DELTEBRE", 'Zona 5'!K80)</f>
        <v>0</v>
      </c>
      <c r="L12" s="37" cm="1">
        <f t="array" ref="L12">_xlfn.IFS($B$4="ARCARAZO", 'Zona Norte'!L12, $B$4="ELGOIBAR", 'Zona Norte'!L29, $B$4="IRUN", 'Zona Norte'!L46, $B$4="AGUSTINOS", 'Zona Norte'!L63, $B$4="NAVAS", 'Zona Norte'!L80, $B$4="TUDELA", 'Zona Norte'!L97, $B$4="TAUSA", 'Zona Norte'!L114, $B$4="PINEDA", 'Zona 3'!L12, $B$4="MATARÓ", 'Zona 3'!L29, $B$4="ARENYS", 'Zona 3'!L46, $B$4="FIGUERES", 'Zona 3'!L63, $B$4="BANYOLES", 'Zona 3'!L80, $B$4="PALAFRUGELL", 'Zona 3'!L97,  $B$4="SANT FELIU", 'Zona 3'!L114, $B$4="LLORET", 'Zona 3'!L131, $B$4="PREMIÀ", 'Zona 4'!L12, $B$4="BARCELONA", 'Zona 4'!L29, $B$4="BADALONA", 'Zona 4'!L46, $B$4="EL_VENDRELL", 'Zona 4'!L63, $B$4="VILANOVA", 'Zona 4'!L80, $B$4="TORTOSA", 'Zona 5'!L12, $B$4="VINAROZ", 'Zona 5'!L29, $B$4="AMPOSTA",'Zona 5'!L46, $B$4="MORA", 'Zona 5'!L63, $B$4="DELTEBRE", 'Zona 5'!L80)</f>
        <v>0</v>
      </c>
      <c r="M12" s="37" cm="1">
        <f t="array" ref="M12">_xlfn.IFS($B$4="ARCARAZO", 'Zona Norte'!M12, $B$4="ELGOIBAR", 'Zona Norte'!M29, $B$4="IRUN", 'Zona Norte'!M46, $B$4="AGUSTINOS", 'Zona Norte'!M63, $B$4="NAVAS", 'Zona Norte'!M80, $B$4="TUDELA", 'Zona Norte'!M97, $B$4="TAUSA", 'Zona Norte'!M114, $B$4="PINEDA", 'Zona 3'!M12, $B$4="MATARÓ", 'Zona 3'!M29, $B$4="ARENYS", 'Zona 3'!M46, $B$4="FIGUERES", 'Zona 3'!M63, $B$4="BANYOLES", 'Zona 3'!M80, $B$4="PALAFRUGELL", 'Zona 3'!M97,  $B$4="SANT FELIU", 'Zona 3'!M114, $B$4="LLORET", 'Zona 3'!M131, $B$4="PREMIÀ", 'Zona 4'!M12, $B$4="BARCELONA", 'Zona 4'!M29, $B$4="BADALONA", 'Zona 4'!M46, $B$4="EL_VENDRELL", 'Zona 4'!M63, $B$4="VILANOVA", 'Zona 4'!M80, $B$4="TORTOSA", 'Zona 5'!M12, $B$4="VINAROZ", 'Zona 5'!M29, $B$4="AMPOSTA",'Zona 5'!M46, $B$4="MORA", 'Zona 5'!M63, $B$4="DELTEBRE", 'Zona 5'!M80)</f>
        <v>0</v>
      </c>
      <c r="N12" s="73" cm="1">
        <f t="array" ref="N12">_xlfn.IFS($B$4="ARCARAZO", 'Zona Norte'!N12, $B$4="ELGOIBAR", 'Zona Norte'!N29, $B$4="IRUN", 'Zona Norte'!N46, $B$4="AGUSTINOS", 'Zona Norte'!N63, $B$4="NAVAS", 'Zona Norte'!N80, $B$4="TUDELA", 'Zona Norte'!N97, $B$4="TAUSA", 'Zona Norte'!N114, $B$4="PINEDA", 'Zona 3'!N12, $B$4="MATARÓ", 'Zona 3'!N29, $B$4="ARENYS", 'Zona 3'!N46, $B$4="FIGUERES", 'Zona 3'!N63, $B$4="BANYOLES", 'Zona 3'!N80, $B$4="PALAFRUGELL", 'Zona 3'!N97,  $B$4="SANT FELIU", 'Zona 3'!N114, $B$4="LLORET", 'Zona 3'!N131, $B$4="PREMIÀ", 'Zona 4'!N12, $B$4="BARCELONA", 'Zona 4'!N29, $B$4="BADALONA", 'Zona 4'!N46, $B$4="EL_VENDRELL", 'Zona 4'!N63, $B$4="VILANOVA", 'Zona 4'!N80, $B$4="TORTOSA", 'Zona 5'!N12, $B$4="VINAROZ", 'Zona 5'!N29, $B$4="AMPOSTA",'Zona 5'!N46, $B$4="MORA", 'Zona 5'!N63, $B$4="DELTEBRE", 'Zona 5'!N80)</f>
        <v>0</v>
      </c>
      <c r="O12" s="37" cm="1">
        <f t="array" ref="O12">_xlfn.IFS($B$4="ARCARAZO", 'Zona Norte'!O12, $B$4="ELGOIBAR", 'Zona Norte'!O29, $B$4="IRUN", 'Zona Norte'!O46, $B$4="AGUSTINOS", 'Zona Norte'!O63, $B$4="NAVAS", 'Zona Norte'!O80, $B$4="TUDELA", 'Zona Norte'!O97, $B$4="TAUSA", 'Zona Norte'!O114, $B$4="PINEDA", 'Zona 3'!O12, $B$4="MATARÓ", 'Zona 3'!O29, $B$4="ARENYS", 'Zona 3'!O46, $B$4="FIGUERES", 'Zona 3'!O63, $B$4="BANYOLES", 'Zona 3'!O80, $B$4="PALAFRUGELL", 'Zona 3'!O97,  $B$4="SANT FELIU", 'Zona 3'!O114, $B$4="LLORET", 'Zona 3'!O131, $B$4="PREMIÀ", 'Zona 4'!O12, $B$4="BARCELONA", 'Zona 4'!O29, $B$4="BADALONA", 'Zona 4'!O46, $B$4="EL_VENDRELL", 'Zona 4'!O63, $B$4="VILANOVA", 'Zona 4'!O80, $B$4="TORTOSA", 'Zona 5'!O12, $B$4="VINAROZ", 'Zona 5'!O29, $B$4="AMPOSTA",'Zona 5'!O46, $B$4="MORA", 'Zona 5'!O63, $B$4="DELTEBRE", 'Zona 5'!O80)</f>
        <v>0</v>
      </c>
      <c r="P12" s="37" cm="1">
        <f t="array" ref="P12">_xlfn.IFS($B$4="ARCARAZO", 'Zona Norte'!P12, $B$4="ELGOIBAR", 'Zona Norte'!P29, $B$4="IRUN", 'Zona Norte'!P46, $B$4="AGUSTINOS", 'Zona Norte'!P63, $B$4="NAVAS", 'Zona Norte'!P80, $B$4="TUDELA", 'Zona Norte'!P97, $B$4="TAUSA", 'Zona Norte'!P114, $B$4="PINEDA", 'Zona 3'!P12, $B$4="MATARÓ", 'Zona 3'!P29, $B$4="ARENYS", 'Zona 3'!P46, $B$4="FIGUERES", 'Zona 3'!P63, $B$4="BANYOLES", 'Zona 3'!P80, $B$4="PALAFRUGELL", 'Zona 3'!P97,  $B$4="SANT FELIU", 'Zona 3'!P114, $B$4="LLORET", 'Zona 3'!P131, $B$4="PREMIÀ", 'Zona 4'!P12, $B$4="BARCELONA", 'Zona 4'!P29, $B$4="BADALONA", 'Zona 4'!P46, $B$4="EL_VENDRELL", 'Zona 4'!P63, $B$4="VILANOVA", 'Zona 4'!P80, $B$4="TORTOSA", 'Zona 5'!P12, $B$4="VINAROZ", 'Zona 5'!P29, $B$4="AMPOSTA",'Zona 5'!P46, $B$4="MORA", 'Zona 5'!P63, $B$4="DELTEBRE", 'Zona 5'!P80)</f>
        <v>0</v>
      </c>
      <c r="Q12" s="37" cm="1">
        <f t="array" ref="Q12">_xlfn.IFS($B$4="ARCARAZO", 'Zona Norte'!Q12, $B$4="ELGOIBAR", 'Zona Norte'!Q29, $B$4="IRUN", 'Zona Norte'!Q46, $B$4="AGUSTINOS", 'Zona Norte'!Q63, $B$4="NAVAS", 'Zona Norte'!Q80, $B$4="TUDELA", 'Zona Norte'!Q97, $B$4="TAUSA", 'Zona Norte'!Q114, $B$4="PINEDA", 'Zona 3'!Q12, $B$4="MATARÓ", 'Zona 3'!Q29, $B$4="ARENYS", 'Zona 3'!Q46, $B$4="FIGUERES", 'Zona 3'!Q63, $B$4="BANYOLES", 'Zona 3'!Q80, $B$4="PALAFRUGELL", 'Zona 3'!Q97,  $B$4="SANT FELIU", 'Zona 3'!Q114, $B$4="LLORET", 'Zona 3'!Q131, $B$4="PREMIÀ", 'Zona 4'!Q12, $B$4="BARCELONA", 'Zona 4'!Q29, $B$4="BADALONA", 'Zona 4'!Q46, $B$4="EL_VENDRELL", 'Zona 4'!Q63, $B$4="VILANOVA", 'Zona 4'!Q80, $B$4="TORTOSA", 'Zona 5'!Q12, $B$4="VINAROZ", 'Zona 5'!Q29, $B$4="AMPOSTA",'Zona 5'!Q46, $B$4="MORA", 'Zona 5'!Q63, $B$4="DELTEBRE", 'Zona 5'!Q80)</f>
        <v>0</v>
      </c>
      <c r="R12" s="73" cm="1">
        <f t="array" ref="R12">_xlfn.IFS($B$4="ARCARAZO", 'Zona Norte'!R12, $B$4="ELGOIBAR", 'Zona Norte'!R29, $B$4="IRUN", 'Zona Norte'!R46, $B$4="AGUSTINOS", 'Zona Norte'!R63, $B$4="NAVAS", 'Zona Norte'!R80, $B$4="TUDELA", 'Zona Norte'!R97, $B$4="TAUSA", 'Zona Norte'!R114, $B$4="PINEDA", 'Zona 3'!R12, $B$4="MATARÓ", 'Zona 3'!R29, $B$4="ARENYS", 'Zona 3'!R46, $B$4="FIGUERES", 'Zona 3'!R63, $B$4="BANYOLES", 'Zona 3'!R80, $B$4="PALAFRUGELL", 'Zona 3'!R97,  $B$4="SANT FELIU", 'Zona 3'!R114, $B$4="LLORET", 'Zona 3'!R131, $B$4="PREMIÀ", 'Zona 4'!R12, $B$4="BARCELONA", 'Zona 4'!R29, $B$4="BADALONA", 'Zona 4'!R46, $B$4="EL_VENDRELL", 'Zona 4'!R63, $B$4="VILANOVA", 'Zona 4'!R80, $B$4="TORTOSA", 'Zona 5'!R12, $B$4="VINAROZ", 'Zona 5'!R29, $B$4="AMPOSTA",'Zona 5'!R46, $B$4="MORA", 'Zona 5'!R63, $B$4="DELTEBRE", 'Zona 5'!R80)</f>
        <v>0</v>
      </c>
      <c r="S12" s="37" cm="1">
        <f t="array" ref="S12">_xlfn.IFS($B$4="ARCARAZO", 'Zona Norte'!S12, $B$4="ELGOIBAR", 'Zona Norte'!S29, $B$4="IRUN", 'Zona Norte'!S46, $B$4="AGUSTINOS", 'Zona Norte'!S63, $B$4="NAVAS", 'Zona Norte'!S80, $B$4="TUDELA", 'Zona Norte'!S97, $B$4="TAUSA", 'Zona Norte'!S114, $B$4="PINEDA", 'Zona 3'!S12, $B$4="MATARÓ", 'Zona 3'!S29, $B$4="ARENYS", 'Zona 3'!S46, $B$4="FIGUERES", 'Zona 3'!S63, $B$4="BANYOLES", 'Zona 3'!S80, $B$4="PALAFRUGELL", 'Zona 3'!S97,  $B$4="SANT FELIU", 'Zona 3'!S114, $B$4="LLORET", 'Zona 3'!S131, $B$4="PREMIÀ", 'Zona 4'!S12, $B$4="BARCELONA", 'Zona 4'!S29, $B$4="BADALONA", 'Zona 4'!S46, $B$4="EL_VENDRELL", 'Zona 4'!S63, $B$4="VILANOVA", 'Zona 4'!S80, $B$4="TORTOSA", 'Zona 5'!S12, $B$4="VINAROZ", 'Zona 5'!S29, $B$4="AMPOSTA",'Zona 5'!S46, $B$4="MORA", 'Zona 5'!S63, $B$4="DELTEBRE", 'Zona 5'!S80)</f>
        <v>0</v>
      </c>
      <c r="T12" s="37" cm="1">
        <f t="array" ref="T12">_xlfn.IFS($B$4="ARCARAZO", 'Zona Norte'!T12, $B$4="ELGOIBAR", 'Zona Norte'!T29, $B$4="IRUN", 'Zona Norte'!T46, $B$4="AGUSTINOS", 'Zona Norte'!T63, $B$4="NAVAS", 'Zona Norte'!T80, $B$4="TUDELA", 'Zona Norte'!T97, $B$4="TAUSA", 'Zona Norte'!T114, $B$4="PINEDA", 'Zona 3'!T12, $B$4="MATARÓ", 'Zona 3'!T29, $B$4="ARENYS", 'Zona 3'!T46, $B$4="FIGUERES", 'Zona 3'!T63, $B$4="BANYOLES", 'Zona 3'!T80, $B$4="PALAFRUGELL", 'Zona 3'!T97,  $B$4="SANT FELIU", 'Zona 3'!T114, $B$4="LLORET", 'Zona 3'!T131, $B$4="PREMIÀ", 'Zona 4'!T12, $B$4="BARCELONA", 'Zona 4'!T29, $B$4="BADALONA", 'Zona 4'!T46, $B$4="EL_VENDRELL", 'Zona 4'!T63, $B$4="VILANOVA", 'Zona 4'!T80, $B$4="TORTOSA", 'Zona 5'!T12, $B$4="VINAROZ", 'Zona 5'!T29, $B$4="AMPOSTA",'Zona 5'!T46, $B$4="MORA", 'Zona 5'!T63, $B$4="DELTEBRE", 'Zona 5'!T80)</f>
        <v>0</v>
      </c>
      <c r="U12" s="37" cm="1">
        <f t="array" ref="U12">_xlfn.IFS($B$4="ARCARAZO", 'Zona Norte'!U12, $B$4="ELGOIBAR", 'Zona Norte'!U29, $B$4="IRUN", 'Zona Norte'!U46, $B$4="AGUSTINOS", 'Zona Norte'!U63, $B$4="NAVAS", 'Zona Norte'!U80, $B$4="TUDELA", 'Zona Norte'!U97, $B$4="TAUSA", 'Zona Norte'!U114, $B$4="PINEDA", 'Zona 3'!U12, $B$4="MATARÓ", 'Zona 3'!U29, $B$4="ARENYS", 'Zona 3'!U46, $B$4="FIGUERES", 'Zona 3'!U63, $B$4="BANYOLES", 'Zona 3'!U80, $B$4="PALAFRUGELL", 'Zona 3'!U97,  $B$4="SANT FELIU", 'Zona 3'!U114, $B$4="LLORET", 'Zona 3'!U131, $B$4="PREMIÀ", 'Zona 4'!U12, $B$4="BARCELONA", 'Zona 4'!U29, $B$4="BADALONA", 'Zona 4'!U46, $B$4="EL_VENDRELL", 'Zona 4'!U63, $B$4="VILANOVA", 'Zona 4'!U80, $B$4="TORTOSA", 'Zona 5'!U12, $B$4="VINAROZ", 'Zona 5'!U29, $B$4="AMPOSTA",'Zona 5'!U46, $B$4="MORA", 'Zona 5'!U63, $B$4="DELTEBRE", 'Zona 5'!U80)</f>
        <v>0</v>
      </c>
      <c r="V12" s="73" cm="1">
        <f t="array" ref="V12">_xlfn.IFS($B$4="ARCARAZO", 'Zona Norte'!V12, $B$4="ELGOIBAR", 'Zona Norte'!V29, $B$4="IRUN", 'Zona Norte'!V46, $B$4="AGUSTINOS", 'Zona Norte'!V63, $B$4="NAVAS", 'Zona Norte'!V80, $B$4="TUDELA", 'Zona Norte'!V97, $B$4="TAUSA", 'Zona Norte'!V114, $B$4="PINEDA", 'Zona 3'!V12, $B$4="MATARÓ", 'Zona 3'!V29, $B$4="ARENYS", 'Zona 3'!V46, $B$4="FIGUERES", 'Zona 3'!V63, $B$4="BANYOLES", 'Zona 3'!V80, $B$4="PALAFRUGELL", 'Zona 3'!V97,  $B$4="SANT FELIU", 'Zona 3'!V114, $B$4="LLORET", 'Zona 3'!V131, $B$4="PREMIÀ", 'Zona 4'!V12, $B$4="BARCELONA", 'Zona 4'!V29, $B$4="BADALONA", 'Zona 4'!V46, $B$4="EL_VENDRELL", 'Zona 4'!V63, $B$4="VILANOVA", 'Zona 4'!V80, $B$4="TORTOSA", 'Zona 5'!V12, $B$4="VINAROZ", 'Zona 5'!V29, $B$4="AMPOSTA",'Zona 5'!V46, $B$4="MORA", 'Zona 5'!V63, $B$4="DELTEBRE", 'Zona 5'!V80)</f>
        <v>0</v>
      </c>
      <c r="W12" s="37" cm="1">
        <f t="array" ref="W12">_xlfn.IFS($B$4="ARCARAZO", 'Zona Norte'!W12, $B$4="ELGOIBAR", 'Zona Norte'!W29, $B$4="IRUN", 'Zona Norte'!W46, $B$4="AGUSTINOS", 'Zona Norte'!W63, $B$4="NAVAS", 'Zona Norte'!W80, $B$4="TUDELA", 'Zona Norte'!W97, $B$4="TAUSA", 'Zona Norte'!W114, $B$4="PINEDA", 'Zona 3'!W12, $B$4="MATARÓ", 'Zona 3'!W29, $B$4="ARENYS", 'Zona 3'!W46, $B$4="FIGUERES", 'Zona 3'!W63, $B$4="BANYOLES", 'Zona 3'!W80, $B$4="PALAFRUGELL", 'Zona 3'!W97,  $B$4="SANT FELIU", 'Zona 3'!W114, $B$4="LLORET", 'Zona 3'!W131, $B$4="PREMIÀ", 'Zona 4'!W12, $B$4="BARCELONA", 'Zona 4'!W29, $B$4="BADALONA", 'Zona 4'!W46, $B$4="EL_VENDRELL", 'Zona 4'!W63, $B$4="VILANOVA", 'Zona 4'!W80, $B$4="TORTOSA", 'Zona 5'!W12, $B$4="VINAROZ", 'Zona 5'!W29, $B$4="AMPOSTA",'Zona 5'!W46, $B$4="MORA", 'Zona 5'!W63, $B$4="DELTEBRE", 'Zona 5'!W80)</f>
        <v>0</v>
      </c>
      <c r="X12" s="37" cm="1">
        <f t="array" ref="X12">_xlfn.IFS($B$4="ARCARAZO", 'Zona Norte'!X12, $B$4="ELGOIBAR", 'Zona Norte'!X29, $B$4="IRUN", 'Zona Norte'!X46, $B$4="AGUSTINOS", 'Zona Norte'!X63, $B$4="NAVAS", 'Zona Norte'!X80, $B$4="TUDELA", 'Zona Norte'!X97, $B$4="TAUSA", 'Zona Norte'!X114, $B$4="PINEDA", 'Zona 3'!X12, $B$4="MATARÓ", 'Zona 3'!X29, $B$4="ARENYS", 'Zona 3'!X46, $B$4="FIGUERES", 'Zona 3'!X63, $B$4="BANYOLES", 'Zona 3'!X80, $B$4="PALAFRUGELL", 'Zona 3'!X97,  $B$4="SANT FELIU", 'Zona 3'!X114, $B$4="LLORET", 'Zona 3'!X131, $B$4="PREMIÀ", 'Zona 4'!X12, $B$4="BARCELONA", 'Zona 4'!X29, $B$4="BADALONA", 'Zona 4'!X46, $B$4="EL_VENDRELL", 'Zona 4'!X63, $B$4="VILANOVA", 'Zona 4'!X80, $B$4="TORTOSA", 'Zona 5'!X12, $B$4="VINAROZ", 'Zona 5'!X29, $B$4="AMPOSTA",'Zona 5'!X46, $B$4="MORA", 'Zona 5'!X63, $B$4="DELTEBRE", 'Zona 5'!X80)</f>
        <v>0</v>
      </c>
      <c r="Y12" s="37" cm="1">
        <f t="array" ref="Y12">_xlfn.IFS($B$4="ARCARAZO", 'Zona Norte'!Y12, $B$4="ELGOIBAR", 'Zona Norte'!Y29, $B$4="IRUN", 'Zona Norte'!Y46, $B$4="AGUSTINOS", 'Zona Norte'!Y63, $B$4="NAVAS", 'Zona Norte'!Y80, $B$4="TUDELA", 'Zona Norte'!Y97, $B$4="TAUSA", 'Zona Norte'!Y114, $B$4="PINEDA", 'Zona 3'!Y12, $B$4="MATARÓ", 'Zona 3'!Y29, $B$4="ARENYS", 'Zona 3'!Y46, $B$4="FIGUERES", 'Zona 3'!Y63, $B$4="BANYOLES", 'Zona 3'!Y80, $B$4="PALAFRUGELL", 'Zona 3'!Y97,  $B$4="SANT FELIU", 'Zona 3'!Y114, $B$4="LLORET", 'Zona 3'!Y131, $B$4="PREMIÀ", 'Zona 4'!Y12, $B$4="BARCELONA", 'Zona 4'!Y29, $B$4="BADALONA", 'Zona 4'!Y46, $B$4="EL_VENDRELL", 'Zona 4'!Y63, $B$4="VILANOVA", 'Zona 4'!Y80, $B$4="TORTOSA", 'Zona 5'!Y12, $B$4="VINAROZ", 'Zona 5'!Y29, $B$4="AMPOSTA",'Zona 5'!Y46, $B$4="MORA", 'Zona 5'!Y63, $B$4="DELTEBRE", 'Zona 5'!Y80)</f>
        <v>0</v>
      </c>
      <c r="Z12" s="37" cm="1">
        <f t="array" ref="Z12">_xlfn.IFS($B$4="ARCARAZO", 'Zona Norte'!Z12, $B$4="ELGOIBAR", 'Zona Norte'!Z29, $B$4="IRUN", 'Zona Norte'!Z46, $B$4="AGUSTINOS", 'Zona Norte'!Z63, $B$4="NAVAS", 'Zona Norte'!Z80, $B$4="TUDELA", 'Zona Norte'!Z97, $B$4="TAUSA", 'Zona Norte'!Z114, $B$4="PINEDA", 'Zona 3'!Z12, $B$4="MATARÓ", 'Zona 3'!Z29, $B$4="ARENYS", 'Zona 3'!Z46, $B$4="FIGUERES", 'Zona 3'!Z63, $B$4="BANYOLES", 'Zona 3'!Z80, $B$4="PALAFRUGELL", 'Zona 3'!Z97,  $B$4="SANT FELIU", 'Zona 3'!Z114, $B$4="LLORET", 'Zona 3'!Z131, $B$4="PREMIÀ", 'Zona 4'!Z12, $B$4="BARCELONA", 'Zona 4'!Z29, $B$4="BADALONA", 'Zona 4'!Z46, $B$4="EL_VENDRELL", 'Zona 4'!Z63, $B$4="VILANOVA", 'Zona 4'!Z80, $B$4="TORTOSA", 'Zona 5'!Z12, $B$4="VINAROZ", 'Zona 5'!Z29, $B$4="AMPOSTA",'Zona 5'!Z46, $B$4="MORA", 'Zona 5'!Z63, $B$4="DELTEBRE", 'Zona 5'!Z80)</f>
        <v>0</v>
      </c>
      <c r="AA12" s="73" cm="1">
        <f t="array" ref="AA12">_xlfn.IFS($B$4="ARCARAZO", 'Zona Norte'!AA12, $B$4="ELGOIBAR", 'Zona Norte'!AA29, $B$4="IRUN", 'Zona Norte'!AA46, $B$4="AGUSTINOS", 'Zona Norte'!AA63, $B$4="NAVAS", 'Zona Norte'!AA80, $B$4="TUDELA", 'Zona Norte'!AA97, $B$4="TAUSA", 'Zona Norte'!AA114, $B$4="PINEDA", 'Zona 3'!AA12, $B$4="MATARÓ", 'Zona 3'!AA29, $B$4="ARENYS", 'Zona 3'!AA46, $B$4="FIGUERES", 'Zona 3'!AA63, $B$4="BANYOLES", 'Zona 3'!AA80, $B$4="PALAFRUGELL", 'Zona 3'!AA97,  $B$4="SANT FELIU", 'Zona 3'!AA114, $B$4="LLORET", 'Zona 3'!AA131, $B$4="PREMIÀ", 'Zona 4'!AA12, $B$4="BARCELONA", 'Zona 4'!AA29, $B$4="BADALONA", 'Zona 4'!AA46, $B$4="EL_VENDRELL", 'Zona 4'!AA63, $B$4="VILANOVA", 'Zona 4'!AA80, $B$4="TORTOSA", 'Zona 5'!AA12, $B$4="VINAROZ", 'Zona 5'!AA29, $B$4="AMPOSTA",'Zona 5'!AA46, $B$4="MORA", 'Zona 5'!AA63, $B$4="DELTEBRE", 'Zona 5'!AA80)</f>
        <v>0</v>
      </c>
      <c r="AB12" s="37" cm="1">
        <f t="array" ref="AB12">_xlfn.IFS($B$4="ARCARAZO", 'Zona Norte'!AB12, $B$4="ELGOIBAR", 'Zona Norte'!AB29, $B$4="IRUN", 'Zona Norte'!AB46, $B$4="AGUSTINOS", 'Zona Norte'!AB63, $B$4="NAVAS", 'Zona Norte'!AB80, $B$4="TUDELA", 'Zona Norte'!AB97, $B$4="TAUSA", 'Zona Norte'!AB114, $B$4="PINEDA", 'Zona 3'!AB12, $B$4="MATARÓ", 'Zona 3'!AB29, $B$4="ARENYS", 'Zona 3'!AB46, $B$4="FIGUERES", 'Zona 3'!AB63, $B$4="BANYOLES", 'Zona 3'!AB80, $B$4="PALAFRUGELL", 'Zona 3'!AB97,  $B$4="SANT FELIU", 'Zona 3'!AB114, $B$4="LLORET", 'Zona 3'!AB131, $B$4="PREMIÀ", 'Zona 4'!AB12, $B$4="BARCELONA", 'Zona 4'!AB29, $B$4="BADALONA", 'Zona 4'!AB46, $B$4="EL_VENDRELL", 'Zona 4'!AB63, $B$4="VILANOVA", 'Zona 4'!AB80, $B$4="TORTOSA", 'Zona 5'!AB12, $B$4="VINAROZ", 'Zona 5'!AB29, $B$4="AMPOSTA",'Zona 5'!AB46, $B$4="MORA", 'Zona 5'!AB63, $B$4="DELTEBRE", 'Zona 5'!AB80)</f>
        <v>0</v>
      </c>
      <c r="AC12" s="37" cm="1">
        <f t="array" ref="AC12">_xlfn.IFS($B$4="ARCARAZO", 'Zona Norte'!AC12, $B$4="ELGOIBAR", 'Zona Norte'!AC29, $B$4="IRUN", 'Zona Norte'!AC46, $B$4="AGUSTINOS", 'Zona Norte'!AC63, $B$4="NAVAS", 'Zona Norte'!AC80, $B$4="TUDELA", 'Zona Norte'!AC97, $B$4="TAUSA", 'Zona Norte'!AC114, $B$4="PINEDA", 'Zona 3'!AC12, $B$4="MATARÓ", 'Zona 3'!AC29, $B$4="ARENYS", 'Zona 3'!AC46, $B$4="FIGUERES", 'Zona 3'!AC63, $B$4="BANYOLES", 'Zona 3'!AC80, $B$4="PALAFRUGELL", 'Zona 3'!AC97,  $B$4="SANT FELIU", 'Zona 3'!AC114, $B$4="LLORET", 'Zona 3'!AC131, $B$4="PREMIÀ", 'Zona 4'!AC12, $B$4="BARCELONA", 'Zona 4'!AC29, $B$4="BADALONA", 'Zona 4'!AC46, $B$4="EL_VENDRELL", 'Zona 4'!AC63, $B$4="VILANOVA", 'Zona 4'!AC80, $B$4="TORTOSA", 'Zona 5'!AC12, $B$4="VINAROZ", 'Zona 5'!AC29, $B$4="AMPOSTA",'Zona 5'!AC46, $B$4="MORA", 'Zona 5'!AC63, $B$4="DELTEBRE", 'Zona 5'!AC80)</f>
        <v>0</v>
      </c>
      <c r="AD12" s="37" cm="1">
        <f t="array" ref="AD12">_xlfn.IFS($B$4="ARCARAZO", 'Zona Norte'!AD12, $B$4="ELGOIBAR", 'Zona Norte'!AD29, $B$4="IRUN", 'Zona Norte'!AD46, $B$4="AGUSTINOS", 'Zona Norte'!AD63, $B$4="NAVAS", 'Zona Norte'!AD80, $B$4="TUDELA", 'Zona Norte'!AD97, $B$4="TAUSA", 'Zona Norte'!AD114, $B$4="PINEDA", 'Zona 3'!AD12, $B$4="MATARÓ", 'Zona 3'!AD29, $B$4="ARENYS", 'Zona 3'!AD46, $B$4="FIGUERES", 'Zona 3'!AD63, $B$4="BANYOLES", 'Zona 3'!AD80, $B$4="PALAFRUGELL", 'Zona 3'!AD97,  $B$4="SANT FELIU", 'Zona 3'!AD114, $B$4="LLORET", 'Zona 3'!AD131, $B$4="PREMIÀ", 'Zona 4'!AD12, $B$4="BARCELONA", 'Zona 4'!AD29, $B$4="BADALONA", 'Zona 4'!AD46, $B$4="EL_VENDRELL", 'Zona 4'!AD63, $B$4="VILANOVA", 'Zona 4'!AD80, $B$4="TORTOSA", 'Zona 5'!AD12, $B$4="VINAROZ", 'Zona 5'!AD29, $B$4="AMPOSTA",'Zona 5'!AD46, $B$4="MORA", 'Zona 5'!AD63, $B$4="DELTEBRE", 'Zona 5'!AD80)</f>
        <v>0</v>
      </c>
      <c r="AE12" s="37" cm="1">
        <f t="array" ref="AE12">_xlfn.IFS($B$4="ARCARAZO", 'Zona Norte'!AE12, $B$4="ELGOIBAR", 'Zona Norte'!AE29, $B$4="IRUN", 'Zona Norte'!AE46, $B$4="AGUSTINOS", 'Zona Norte'!AE63, $B$4="NAVAS", 'Zona Norte'!AE80, $B$4="TUDELA", 'Zona Norte'!AE97, $B$4="TAUSA", 'Zona Norte'!AE114, $B$4="PINEDA", 'Zona 3'!AE12, $B$4="MATARÓ", 'Zona 3'!AE29, $B$4="ARENYS", 'Zona 3'!AE46, $B$4="FIGUERES", 'Zona 3'!AE63, $B$4="BANYOLES", 'Zona 3'!AE80, $B$4="PALAFRUGELL", 'Zona 3'!AE97,  $B$4="SANT FELIU", 'Zona 3'!AE114, $B$4="LLORET", 'Zona 3'!AE131, $B$4="PREMIÀ", 'Zona 4'!AE12, $B$4="BARCELONA", 'Zona 4'!AE29, $B$4="BADALONA", 'Zona 4'!AE46, $B$4="EL_VENDRELL", 'Zona 4'!AE63, $B$4="VILANOVA", 'Zona 4'!AE80, $B$4="TORTOSA", 'Zona 5'!AE12, $B$4="VINAROZ", 'Zona 5'!AE29, $B$4="AMPOSTA",'Zona 5'!AE46, $B$4="MORA", 'Zona 5'!AE63, $B$4="DELTEBRE", 'Zona 5'!AE80)</f>
        <v>0</v>
      </c>
      <c r="AF12" s="75"/>
      <c r="AG12" s="37" cm="1">
        <f t="array" ref="AG12">_xlfn.IFS($B$4="ARCARAZO", 'Zona Norte'!AG12, $B$4="ELGOIBAR", 'Zona Norte'!AG29, $B$4="IRUN", 'Zona Norte'!AG46, $B$4="AGUSTINOS", 'Zona Norte'!AG63, $B$4="NAVAS", 'Zona Norte'!AG80, $B$4="TUDELA", 'Zona Norte'!AG97, $B$4="TAUSA", 'Zona Norte'!AG114, $B$4="PINEDA", 'Zona 3'!AG12, $B$4="MATARÓ", 'Zona 3'!AG29, $B$4="ARENYS", 'Zona 3'!AG46, $B$4="FIGUERES", 'Zona 3'!AG63, $B$4="BANYOLES", 'Zona 3'!AG80, $B$4="PALAFRUGELL", 'Zona 3'!AG97,  $B$4="SANT FELIU", 'Zona 3'!AG114, $B$4="LLORET", 'Zona 3'!AG131, $B$4="PREMIÀ", 'Zona 4'!AG12, $B$4="BARCELONA", 'Zona 4'!AG29, $B$4="BADALONA", 'Zona 4'!AG46, $B$4="EL_VENDRELL", 'Zona 4'!AG63, $B$4="VILANOVA", 'Zona 4'!AG80, $B$4="TORTOSA", 'Zona 5'!AG12, $B$4="VINAROZ", 'Zona 5'!AG29, $B$4="AMPOSTA",'Zona 5'!AG46, $B$4="MORA", 'Zona 5'!AG63, $B$4="DELTEBRE", 'Zona 5'!AG80)</f>
        <v>0</v>
      </c>
      <c r="AH12" s="37" cm="1">
        <f t="array" ref="AH12">_xlfn.IFS($B$4="ARCARAZO", 'Zona Norte'!AH12, $B$4="ELGOIBAR", 'Zona Norte'!AH29, $B$4="IRUN", 'Zona Norte'!AH46, $B$4="AGUSTINOS", 'Zona Norte'!AH63, $B$4="NAVAS", 'Zona Norte'!AH80, $B$4="TUDELA", 'Zona Norte'!AH97, $B$4="TAUSA", 'Zona Norte'!AH114, $B$4="PINEDA", 'Zona 3'!AH12, $B$4="MATARÓ", 'Zona 3'!AH29, $B$4="ARENYS", 'Zona 3'!AH46, $B$4="FIGUERES", 'Zona 3'!AH63, $B$4="BANYOLES", 'Zona 3'!AH80, $B$4="PALAFRUGELL", 'Zona 3'!AH97,  $B$4="SANT FELIU", 'Zona 3'!AH114, $B$4="LLORET", 'Zona 3'!AH131, $B$4="PREMIÀ", 'Zona 4'!AH12, $B$4="BARCELONA", 'Zona 4'!AH29, $B$4="BADALONA", 'Zona 4'!AH46, $B$4="EL_VENDRELL", 'Zona 4'!AH63, $B$4="VILANOVA", 'Zona 4'!AH80, $B$4="TORTOSA", 'Zona 5'!AH12, $B$4="VINAROZ", 'Zona 5'!AH29, $B$4="AMPOSTA",'Zona 5'!AH46, $B$4="MORA", 'Zona 5'!AH63, $B$4="DELTEBRE", 'Zona 5'!AH80)</f>
        <v>0</v>
      </c>
      <c r="AI12" s="37" cm="1">
        <f t="array" ref="AI12">_xlfn.IFS($B$4="ARCARAZO", 'Zona Norte'!AI12, $B$4="ELGOIBAR", 'Zona Norte'!AI29, $B$4="IRUN", 'Zona Norte'!AI46, $B$4="AGUSTINOS", 'Zona Norte'!AI63, $B$4="NAVAS", 'Zona Norte'!AI80, $B$4="TUDELA", 'Zona Norte'!AI97, $B$4="TAUSA", 'Zona Norte'!AI114, $B$4="PINEDA", 'Zona 3'!AI12, $B$4="MATARÓ", 'Zona 3'!AI29, $B$4="ARENYS", 'Zona 3'!AI46, $B$4="FIGUERES", 'Zona 3'!AI63, $B$4="BANYOLES", 'Zona 3'!AI80, $B$4="PALAFRUGELL", 'Zona 3'!AI97,  $B$4="SANT FELIU", 'Zona 3'!AI114, $B$4="LLORET", 'Zona 3'!AI131, $B$4="PREMIÀ", 'Zona 4'!AI12, $B$4="BARCELONA", 'Zona 4'!AI29, $B$4="BADALONA", 'Zona 4'!AI46, $B$4="EL_VENDRELL", 'Zona 4'!AI63, $B$4="VILANOVA", 'Zona 4'!AI80, $B$4="TORTOSA", 'Zona 5'!AI12, $B$4="VINAROZ", 'Zona 5'!AI29, $B$4="AMPOSTA",'Zona 5'!AI46, $B$4="MORA", 'Zona 5'!AI63, $B$4="DELTEBRE", 'Zona 5'!AI80)</f>
        <v>0</v>
      </c>
      <c r="AJ12" s="37" cm="1">
        <f t="array" ref="AJ12">_xlfn.IFS($B$4="ARCARAZO", 'Zona Norte'!AJ12, $B$4="ELGOIBAR", 'Zona Norte'!AJ29, $B$4="IRUN", 'Zona Norte'!AJ46, $B$4="AGUSTINOS", 'Zona Norte'!AJ63, $B$4="NAVAS", 'Zona Norte'!AJ80, $B$4="TUDELA", 'Zona Norte'!AJ97, $B$4="TAUSA", 'Zona Norte'!AJ114, $B$4="PINEDA", 'Zona 3'!AJ12, $B$4="MATARÓ", 'Zona 3'!AJ29, $B$4="ARENYS", 'Zona 3'!AJ46, $B$4="FIGUERES", 'Zona 3'!AJ63, $B$4="BANYOLES", 'Zona 3'!AJ80, $B$4="PALAFRUGELL", 'Zona 3'!AJ97,  $B$4="SANT FELIU", 'Zona 3'!AJ114, $B$4="LLORET", 'Zona 3'!AJ131, $B$4="PREMIÀ", 'Zona 4'!AJ12, $B$4="BARCELONA", 'Zona 4'!AJ29, $B$4="BADALONA", 'Zona 4'!AJ46, $B$4="EL_VENDRELL", 'Zona 4'!AJ63, $B$4="VILANOVA", 'Zona 4'!AJ80, $B$4="TORTOSA", 'Zona 5'!AJ12, $B$4="VINAROZ", 'Zona 5'!AJ29, $B$4="AMPOSTA",'Zona 5'!AJ46, $B$4="MORA", 'Zona 5'!AJ63, $B$4="DELTEBRE", 'Zona 5'!AJ80)</f>
        <v>0</v>
      </c>
      <c r="AK12" s="73" cm="1">
        <f t="array" ref="AK12">_xlfn.IFS($B$4="ARCARAZO", 'Zona Norte'!AK12, $B$4="ELGOIBAR", 'Zona Norte'!AK29, $B$4="IRUN", 'Zona Norte'!AK46, $B$4="AGUSTINOS", 'Zona Norte'!AK63, $B$4="NAVAS", 'Zona Norte'!AK80, $B$4="TUDELA", 'Zona Norte'!AK97, $B$4="TAUSA", 'Zona Norte'!AK114, $B$4="PINEDA", 'Zona 3'!AK12, $B$4="MATARÓ", 'Zona 3'!AK29, $B$4="ARENYS", 'Zona 3'!AK46, $B$4="FIGUERES", 'Zona 3'!AK63, $B$4="BANYOLES", 'Zona 3'!AK80, $B$4="PALAFRUGELL", 'Zona 3'!AK97,  $B$4="SANT FELIU", 'Zona 3'!AK114, $B$4="LLORET", 'Zona 3'!AK131, $B$4="PREMIÀ", 'Zona 4'!AK12, $B$4="BARCELONA", 'Zona 4'!AK29, $B$4="BADALONA", 'Zona 4'!AK46, $B$4="EL_VENDRELL", 'Zona 4'!AK63, $B$4="VILANOVA", 'Zona 4'!AK80, $B$4="TORTOSA", 'Zona 5'!AK12, $B$4="VINAROZ", 'Zona 5'!AK29, $B$4="AMPOSTA",'Zona 5'!AK46, $B$4="MORA", 'Zona 5'!AK63, $B$4="DELTEBRE", 'Zona 5'!AK80)</f>
        <v>0</v>
      </c>
      <c r="AL12" s="37" cm="1">
        <f t="array" ref="AL12">_xlfn.IFS($B$4="ARCARAZO", 'Zona Norte'!AL12, $B$4="ELGOIBAR", 'Zona Norte'!AL29, $B$4="IRUN", 'Zona Norte'!AL46, $B$4="AGUSTINOS", 'Zona Norte'!AL63, $B$4="NAVAS", 'Zona Norte'!AL80, $B$4="TUDELA", 'Zona Norte'!AL97, $B$4="TAUSA", 'Zona Norte'!AL114, $B$4="PINEDA", 'Zona 3'!AL12, $B$4="MATARÓ", 'Zona 3'!AL29, $B$4="ARENYS", 'Zona 3'!AL46, $B$4="FIGUERES", 'Zona 3'!AL63, $B$4="BANYOLES", 'Zona 3'!AL80, $B$4="PALAFRUGELL", 'Zona 3'!AL97,  $B$4="SANT FELIU", 'Zona 3'!AL114, $B$4="LLORET", 'Zona 3'!AL131, $B$4="PREMIÀ", 'Zona 4'!AL12, $B$4="BARCELONA", 'Zona 4'!AL29, $B$4="BADALONA", 'Zona 4'!AL46, $B$4="EL_VENDRELL", 'Zona 4'!AL63, $B$4="VILANOVA", 'Zona 4'!AL80, $B$4="TORTOSA", 'Zona 5'!AL12, $B$4="VINAROZ", 'Zona 5'!AL29, $B$4="AMPOSTA",'Zona 5'!AL46, $B$4="MORA", 'Zona 5'!AL63, $B$4="DELTEBRE", 'Zona 5'!AL80)</f>
        <v>0</v>
      </c>
      <c r="AM12" s="37" cm="1">
        <f t="array" ref="AM12">_xlfn.IFS($B$4="ARCARAZO", 'Zona Norte'!AM12, $B$4="ELGOIBAR", 'Zona Norte'!AM29, $B$4="IRUN", 'Zona Norte'!AM46, $B$4="AGUSTINOS", 'Zona Norte'!AM63, $B$4="NAVAS", 'Zona Norte'!AM80, $B$4="TUDELA", 'Zona Norte'!AM97, $B$4="TAUSA", 'Zona Norte'!AM114, $B$4="PINEDA", 'Zona 3'!AM12, $B$4="MATARÓ", 'Zona 3'!AM29, $B$4="ARENYS", 'Zona 3'!AM46, $B$4="FIGUERES", 'Zona 3'!AM63, $B$4="BANYOLES", 'Zona 3'!AM80, $B$4="PALAFRUGELL", 'Zona 3'!AM97,  $B$4="SANT FELIU", 'Zona 3'!AM114, $B$4="LLORET", 'Zona 3'!AM131, $B$4="PREMIÀ", 'Zona 4'!AM12, $B$4="BARCELONA", 'Zona 4'!AM29, $B$4="BADALONA", 'Zona 4'!AM46, $B$4="EL_VENDRELL", 'Zona 4'!AM63, $B$4="VILANOVA", 'Zona 4'!AM80, $B$4="TORTOSA", 'Zona 5'!AM12, $B$4="VINAROZ", 'Zona 5'!AM29, $B$4="AMPOSTA",'Zona 5'!AM46, $B$4="MORA", 'Zona 5'!AM63, $B$4="DELTEBRE", 'Zona 5'!AM80)</f>
        <v>0</v>
      </c>
      <c r="AN12" s="37" cm="1">
        <f t="array" ref="AN12">_xlfn.IFS($B$4="ARCARAZO", 'Zona Norte'!AN12, $B$4="ELGOIBAR", 'Zona Norte'!AN29, $B$4="IRUN", 'Zona Norte'!AN46, $B$4="AGUSTINOS", 'Zona Norte'!AN63, $B$4="NAVAS", 'Zona Norte'!AN80, $B$4="TUDELA", 'Zona Norte'!AN97, $B$4="TAUSA", 'Zona Norte'!AN114, $B$4="PINEDA", 'Zona 3'!AN12, $B$4="MATARÓ", 'Zona 3'!AN29, $B$4="ARENYS", 'Zona 3'!AN46, $B$4="FIGUERES", 'Zona 3'!AN63, $B$4="BANYOLES", 'Zona 3'!AN80, $B$4="PALAFRUGELL", 'Zona 3'!AN97,  $B$4="SANT FELIU", 'Zona 3'!AN114, $B$4="LLORET", 'Zona 3'!AN131, $B$4="PREMIÀ", 'Zona 4'!AN12, $B$4="BARCELONA", 'Zona 4'!AN29, $B$4="BADALONA", 'Zona 4'!AN46, $B$4="EL_VENDRELL", 'Zona 4'!AN63, $B$4="VILANOVA", 'Zona 4'!AN80, $B$4="TORTOSA", 'Zona 5'!AN12, $B$4="VINAROZ", 'Zona 5'!AN29, $B$4="AMPOSTA",'Zona 5'!AN46, $B$4="MORA", 'Zona 5'!AN63, $B$4="DELTEBRE", 'Zona 5'!AN80)</f>
        <v>0</v>
      </c>
      <c r="AO12" s="73" cm="1">
        <f t="array" ref="AO12">_xlfn.IFS($B$4="ARCARAZO", 'Zona Norte'!AO12, $B$4="ELGOIBAR", 'Zona Norte'!AO29, $B$4="IRUN", 'Zona Norte'!AO46, $B$4="AGUSTINOS", 'Zona Norte'!AO63, $B$4="NAVAS", 'Zona Norte'!AO80, $B$4="TUDELA", 'Zona Norte'!AO97, $B$4="TAUSA", 'Zona Norte'!AO114, $B$4="PINEDA", 'Zona 3'!AO12, $B$4="MATARÓ", 'Zona 3'!AO29, $B$4="ARENYS", 'Zona 3'!AO46, $B$4="FIGUERES", 'Zona 3'!AO63, $B$4="BANYOLES", 'Zona 3'!AO80, $B$4="PALAFRUGELL", 'Zona 3'!AO97,  $B$4="SANT FELIU", 'Zona 3'!AO114, $B$4="LLORET", 'Zona 3'!AO131, $B$4="PREMIÀ", 'Zona 4'!AO12, $B$4="BARCELONA", 'Zona 4'!AO29, $B$4="BADALONA", 'Zona 4'!AO46, $B$4="EL_VENDRELL", 'Zona 4'!AO63, $B$4="VILANOVA", 'Zona 4'!AO80, $B$4="TORTOSA", 'Zona 5'!AO12, $B$4="VINAROZ", 'Zona 5'!AO29, $B$4="AMPOSTA",'Zona 5'!AO46, $B$4="MORA", 'Zona 5'!AO63, $B$4="DELTEBRE", 'Zona 5'!AO80)</f>
        <v>0</v>
      </c>
      <c r="AP12" s="37" cm="1">
        <f t="array" ref="AP12">_xlfn.IFS($B$4="ARCARAZO", 'Zona Norte'!AP12, $B$4="ELGOIBAR", 'Zona Norte'!AP29, $B$4="IRUN", 'Zona Norte'!AP46, $B$4="AGUSTINOS", 'Zona Norte'!AP63, $B$4="NAVAS", 'Zona Norte'!AP80, $B$4="TUDELA", 'Zona Norte'!AP97, $B$4="TAUSA", 'Zona Norte'!AP114, $B$4="PINEDA", 'Zona 3'!AP12, $B$4="MATARÓ", 'Zona 3'!AP29, $B$4="ARENYS", 'Zona 3'!AP46, $B$4="FIGUERES", 'Zona 3'!AP63, $B$4="BANYOLES", 'Zona 3'!AP80, $B$4="PALAFRUGELL", 'Zona 3'!AP97,  $B$4="SANT FELIU", 'Zona 3'!AP114, $B$4="LLORET", 'Zona 3'!AP131, $B$4="PREMIÀ", 'Zona 4'!AP12, $B$4="BARCELONA", 'Zona 4'!AP29, $B$4="BADALONA", 'Zona 4'!AP46, $B$4="EL_VENDRELL", 'Zona 4'!AP63, $B$4="VILANOVA", 'Zona 4'!AP80, $B$4="TORTOSA", 'Zona 5'!AP12, $B$4="VINAROZ", 'Zona 5'!AP29, $B$4="AMPOSTA",'Zona 5'!AP46, $B$4="MORA", 'Zona 5'!AP63, $B$4="DELTEBRE", 'Zona 5'!AP80)</f>
        <v>0</v>
      </c>
      <c r="AQ12" s="37" cm="1">
        <f t="array" ref="AQ12">_xlfn.IFS($B$4="ARCARAZO", 'Zona Norte'!AQ12, $B$4="ELGOIBAR", 'Zona Norte'!AQ29, $B$4="IRUN", 'Zona Norte'!AQ46, $B$4="AGUSTINOS", 'Zona Norte'!AQ63, $B$4="NAVAS", 'Zona Norte'!AQ80, $B$4="TUDELA", 'Zona Norte'!AQ97, $B$4="TAUSA", 'Zona Norte'!AQ114, $B$4="PINEDA", 'Zona 3'!AQ12, $B$4="MATARÓ", 'Zona 3'!AQ29, $B$4="ARENYS", 'Zona 3'!AQ46, $B$4="FIGUERES", 'Zona 3'!AQ63, $B$4="BANYOLES", 'Zona 3'!AQ80, $B$4="PALAFRUGELL", 'Zona 3'!AQ97,  $B$4="SANT FELIU", 'Zona 3'!AQ114, $B$4="LLORET", 'Zona 3'!AQ131, $B$4="PREMIÀ", 'Zona 4'!AQ12, $B$4="BARCELONA", 'Zona 4'!AQ29, $B$4="BADALONA", 'Zona 4'!AQ46, $B$4="EL_VENDRELL", 'Zona 4'!AQ63, $B$4="VILANOVA", 'Zona 4'!AQ80, $B$4="TORTOSA", 'Zona 5'!AQ12, $B$4="VINAROZ", 'Zona 5'!AQ29, $B$4="AMPOSTA",'Zona 5'!AQ46, $B$4="MORA", 'Zona 5'!AQ63, $B$4="DELTEBRE", 'Zona 5'!AQ80)</f>
        <v>0</v>
      </c>
      <c r="AR12" s="37" cm="1">
        <f t="array" ref="AR12">_xlfn.IFS($B$4="ARCARAZO", 'Zona Norte'!AR12, $B$4="ELGOIBAR", 'Zona Norte'!AR29, $B$4="IRUN", 'Zona Norte'!AR46, $B$4="AGUSTINOS", 'Zona Norte'!AR63, $B$4="NAVAS", 'Zona Norte'!AR80, $B$4="TUDELA", 'Zona Norte'!AR97, $B$4="TAUSA", 'Zona Norte'!AR114, $B$4="PINEDA", 'Zona 3'!AR12, $B$4="MATARÓ", 'Zona 3'!AR29, $B$4="ARENYS", 'Zona 3'!AR46, $B$4="FIGUERES", 'Zona 3'!AR63, $B$4="BANYOLES", 'Zona 3'!AR80, $B$4="PALAFRUGELL", 'Zona 3'!AR97,  $B$4="SANT FELIU", 'Zona 3'!AR114, $B$4="LLORET", 'Zona 3'!AR131, $B$4="PREMIÀ", 'Zona 4'!AR12, $B$4="BARCELONA", 'Zona 4'!AR29, $B$4="BADALONA", 'Zona 4'!AR46, $B$4="EL_VENDRELL", 'Zona 4'!AR63, $B$4="VILANOVA", 'Zona 4'!AR80, $B$4="TORTOSA", 'Zona 5'!AR12, $B$4="VINAROZ", 'Zona 5'!AR29, $B$4="AMPOSTA",'Zona 5'!AR46, $B$4="MORA", 'Zona 5'!AR63, $B$4="DELTEBRE", 'Zona 5'!AR80)</f>
        <v>0</v>
      </c>
      <c r="AS12" s="73" cm="1">
        <f t="array" ref="AS12">_xlfn.IFS($B$4="ARCARAZO", 'Zona Norte'!AS12, $B$4="ELGOIBAR", 'Zona Norte'!AS29, $B$4="IRUN", 'Zona Norte'!AS46, $B$4="AGUSTINOS", 'Zona Norte'!AS63, $B$4="NAVAS", 'Zona Norte'!AS80, $B$4="TUDELA", 'Zona Norte'!AS97, $B$4="TAUSA", 'Zona Norte'!AS114, $B$4="PINEDA", 'Zona 3'!AS12, $B$4="MATARÓ", 'Zona 3'!AS29, $B$4="ARENYS", 'Zona 3'!AS46, $B$4="FIGUERES", 'Zona 3'!AS63, $B$4="BANYOLES", 'Zona 3'!AS80, $B$4="PALAFRUGELL", 'Zona 3'!AS97,  $B$4="SANT FELIU", 'Zona 3'!AS114, $B$4="LLORET", 'Zona 3'!AS131, $B$4="PREMIÀ", 'Zona 4'!AS12, $B$4="BARCELONA", 'Zona 4'!AS29, $B$4="BADALONA", 'Zona 4'!AS46, $B$4="EL_VENDRELL", 'Zona 4'!AS63, $B$4="VILANOVA", 'Zona 4'!AS80, $B$4="TORTOSA", 'Zona 5'!AS12, $B$4="VINAROZ", 'Zona 5'!AS29, $B$4="AMPOSTA",'Zona 5'!AS46, $B$4="MORA", 'Zona 5'!AS63, $B$4="DELTEBRE", 'Zona 5'!AS80)</f>
        <v>0</v>
      </c>
      <c r="AT12" s="37" cm="1">
        <f t="array" ref="AT12">_xlfn.IFS($B$4="ARCARAZO", 'Zona Norte'!AT12, $B$4="ELGOIBAR", 'Zona Norte'!AT29, $B$4="IRUN", 'Zona Norte'!AT46, $B$4="AGUSTINOS", 'Zona Norte'!AT63, $B$4="NAVAS", 'Zona Norte'!AT80, $B$4="TUDELA", 'Zona Norte'!AT97, $B$4="TAUSA", 'Zona Norte'!AT114, $B$4="PINEDA", 'Zona 3'!AT12, $B$4="MATARÓ", 'Zona 3'!AT29, $B$4="ARENYS", 'Zona 3'!AT46, $B$4="FIGUERES", 'Zona 3'!AT63, $B$4="BANYOLES", 'Zona 3'!AT80, $B$4="PALAFRUGELL", 'Zona 3'!AT97,  $B$4="SANT FELIU", 'Zona 3'!AT114, $B$4="LLORET", 'Zona 3'!AT131, $B$4="PREMIÀ", 'Zona 4'!AT12, $B$4="BARCELONA", 'Zona 4'!AT29, $B$4="BADALONA", 'Zona 4'!AT46, $B$4="EL_VENDRELL", 'Zona 4'!AT63, $B$4="VILANOVA", 'Zona 4'!AT80, $B$4="TORTOSA", 'Zona 5'!AT12, $B$4="VINAROZ", 'Zona 5'!AT29, $B$4="AMPOSTA",'Zona 5'!AT46, $B$4="MORA", 'Zona 5'!AT63, $B$4="DELTEBRE", 'Zona 5'!AT80)</f>
        <v>0</v>
      </c>
      <c r="AU12" s="37" cm="1">
        <f t="array" ref="AU12">_xlfn.IFS($B$4="ARCARAZO", 'Zona Norte'!AU12, $B$4="ELGOIBAR", 'Zona Norte'!AU29, $B$4="IRUN", 'Zona Norte'!AU46, $B$4="AGUSTINOS", 'Zona Norte'!AU63, $B$4="NAVAS", 'Zona Norte'!AU80, $B$4="TUDELA", 'Zona Norte'!AU97, $B$4="TAUSA", 'Zona Norte'!AU114, $B$4="PINEDA", 'Zona 3'!AU12, $B$4="MATARÓ", 'Zona 3'!AU29, $B$4="ARENYS", 'Zona 3'!AU46, $B$4="FIGUERES", 'Zona 3'!AU63, $B$4="BANYOLES", 'Zona 3'!AU80, $B$4="PALAFRUGELL", 'Zona 3'!AU97,  $B$4="SANT FELIU", 'Zona 3'!AU114, $B$4="LLORET", 'Zona 3'!AU131, $B$4="PREMIÀ", 'Zona 4'!AU12, $B$4="BARCELONA", 'Zona 4'!AU29, $B$4="BADALONA", 'Zona 4'!AU46, $B$4="EL_VENDRELL", 'Zona 4'!AU63, $B$4="VILANOVA", 'Zona 4'!AU80, $B$4="TORTOSA", 'Zona 5'!AU12, $B$4="VINAROZ", 'Zona 5'!AU29, $B$4="AMPOSTA",'Zona 5'!AU46, $B$4="MORA", 'Zona 5'!AU63, $B$4="DELTEBRE", 'Zona 5'!AU80)</f>
        <v>0</v>
      </c>
      <c r="AV12" s="37" cm="1">
        <f t="array" ref="AV12">_xlfn.IFS($B$4="ARCARAZO", 'Zona Norte'!AV12, $B$4="ELGOIBAR", 'Zona Norte'!AV29, $B$4="IRUN", 'Zona Norte'!AV46, $B$4="AGUSTINOS", 'Zona Norte'!AV63, $B$4="NAVAS", 'Zona Norte'!AV80, $B$4="TUDELA", 'Zona Norte'!AV97, $B$4="TAUSA", 'Zona Norte'!AV114, $B$4="PINEDA", 'Zona 3'!AV12, $B$4="MATARÓ", 'Zona 3'!AV29, $B$4="ARENYS", 'Zona 3'!AV46, $B$4="FIGUERES", 'Zona 3'!AV63, $B$4="BANYOLES", 'Zona 3'!AV80, $B$4="PALAFRUGELL", 'Zona 3'!AV97,  $B$4="SANT FELIU", 'Zona 3'!AV114, $B$4="LLORET", 'Zona 3'!AV131, $B$4="PREMIÀ", 'Zona 4'!AV12, $B$4="BARCELONA", 'Zona 4'!AV29, $B$4="BADALONA", 'Zona 4'!AV46, $B$4="EL_VENDRELL", 'Zona 4'!AV63, $B$4="VILANOVA", 'Zona 4'!AV80, $B$4="TORTOSA", 'Zona 5'!AV12, $B$4="VINAROZ", 'Zona 5'!AV29, $B$4="AMPOSTA",'Zona 5'!AV46, $B$4="MORA", 'Zona 5'!AV63, $B$4="DELTEBRE", 'Zona 5'!AV80)</f>
        <v>0</v>
      </c>
      <c r="AW12" s="37" cm="1">
        <f t="array" ref="AW12">_xlfn.IFS($B$4="ARCARAZO", 'Zona Norte'!AW12, $B$4="ELGOIBAR", 'Zona Norte'!AW29, $B$4="IRUN", 'Zona Norte'!AW46, $B$4="AGUSTINOS", 'Zona Norte'!AW63, $B$4="NAVAS", 'Zona Norte'!AW80, $B$4="TUDELA", 'Zona Norte'!AW97, $B$4="TAUSA", 'Zona Norte'!AW114, $B$4="PINEDA", 'Zona 3'!AW12, $B$4="MATARÓ", 'Zona 3'!AW29, $B$4="ARENYS", 'Zona 3'!AW46, $B$4="FIGUERES", 'Zona 3'!AW63, $B$4="BANYOLES", 'Zona 3'!AW80, $B$4="PALAFRUGELL", 'Zona 3'!AW97,  $B$4="SANT FELIU", 'Zona 3'!AW114, $B$4="LLORET", 'Zona 3'!AW131, $B$4="PREMIÀ", 'Zona 4'!AW12, $B$4="BARCELONA", 'Zona 4'!AW29, $B$4="BADALONA", 'Zona 4'!AW46, $B$4="EL_VENDRELL", 'Zona 4'!AW63, $B$4="VILANOVA", 'Zona 4'!AW80, $B$4="TORTOSA", 'Zona 5'!AW12, $B$4="VINAROZ", 'Zona 5'!AW29, $B$4="AMPOSTA",'Zona 5'!AW46, $B$4="MORA", 'Zona 5'!AW63, $B$4="DELTEBRE", 'Zona 5'!AW80)</f>
        <v>0</v>
      </c>
      <c r="AX12" s="73" cm="1">
        <f t="array" ref="AX12">_xlfn.IFS($B$4="ARCARAZO", 'Zona Norte'!AX12, $B$4="ELGOIBAR", 'Zona Norte'!AX29, $B$4="IRUN", 'Zona Norte'!AX46, $B$4="AGUSTINOS", 'Zona Norte'!AX63, $B$4="NAVAS", 'Zona Norte'!AX80, $B$4="TUDELA", 'Zona Norte'!AX97, $B$4="TAUSA", 'Zona Norte'!AX114, $B$4="PINEDA", 'Zona 3'!AX12, $B$4="MATARÓ", 'Zona 3'!AX29, $B$4="ARENYS", 'Zona 3'!AX46, $B$4="FIGUERES", 'Zona 3'!AX63, $B$4="BANYOLES", 'Zona 3'!AX80, $B$4="PALAFRUGELL", 'Zona 3'!AX97,  $B$4="SANT FELIU", 'Zona 3'!AX114, $B$4="LLORET", 'Zona 3'!AX131, $B$4="PREMIÀ", 'Zona 4'!AX12, $B$4="BARCELONA", 'Zona 4'!AX29, $B$4="BADALONA", 'Zona 4'!AX46, $B$4="EL_VENDRELL", 'Zona 4'!AX63, $B$4="VILANOVA", 'Zona 4'!AX80, $B$4="TORTOSA", 'Zona 5'!AX12, $B$4="VINAROZ", 'Zona 5'!AX29, $B$4="AMPOSTA",'Zona 5'!AX46, $B$4="MORA", 'Zona 5'!AX63, $B$4="DELTEBRE", 'Zona 5'!AX80)</f>
        <v>0</v>
      </c>
      <c r="AY12" s="37" cm="1">
        <f t="array" ref="AY12">_xlfn.IFS($B$4="ARCARAZO", 'Zona Norte'!AY12, $B$4="ELGOIBAR", 'Zona Norte'!AY29, $B$4="IRUN", 'Zona Norte'!AY46, $B$4="AGUSTINOS", 'Zona Norte'!AY63, $B$4="NAVAS", 'Zona Norte'!AY80, $B$4="TUDELA", 'Zona Norte'!AY97, $B$4="TAUSA", 'Zona Norte'!AY114, $B$4="PINEDA", 'Zona 3'!AY12, $B$4="MATARÓ", 'Zona 3'!AY29, $B$4="ARENYS", 'Zona 3'!AY46, $B$4="FIGUERES", 'Zona 3'!AY63, $B$4="BANYOLES", 'Zona 3'!AY80, $B$4="PALAFRUGELL", 'Zona 3'!AY97,  $B$4="SANT FELIU", 'Zona 3'!AY114, $B$4="LLORET", 'Zona 3'!AY131, $B$4="PREMIÀ", 'Zona 4'!AY12, $B$4="BARCELONA", 'Zona 4'!AY29, $B$4="BADALONA", 'Zona 4'!AY46, $B$4="EL_VENDRELL", 'Zona 4'!AY63, $B$4="VILANOVA", 'Zona 4'!AY80, $B$4="TORTOSA", 'Zona 5'!AY12, $B$4="VINAROZ", 'Zona 5'!AY29, $B$4="AMPOSTA",'Zona 5'!AY46, $B$4="MORA", 'Zona 5'!AY63, $B$4="DELTEBRE", 'Zona 5'!AY80)</f>
        <v>0</v>
      </c>
      <c r="AZ12" s="37" cm="1">
        <f t="array" ref="AZ12">_xlfn.IFS($B$4="ARCARAZO", 'Zona Norte'!AZ12, $B$4="ELGOIBAR", 'Zona Norte'!AZ29, $B$4="IRUN", 'Zona Norte'!AZ46, $B$4="AGUSTINOS", 'Zona Norte'!AZ63, $B$4="NAVAS", 'Zona Norte'!AZ80, $B$4="TUDELA", 'Zona Norte'!AZ97, $B$4="TAUSA", 'Zona Norte'!AZ114, $B$4="PINEDA", 'Zona 3'!AZ12, $B$4="MATARÓ", 'Zona 3'!AZ29, $B$4="ARENYS", 'Zona 3'!AZ46, $B$4="FIGUERES", 'Zona 3'!AZ63, $B$4="BANYOLES", 'Zona 3'!AZ80, $B$4="PALAFRUGELL", 'Zona 3'!AZ97,  $B$4="SANT FELIU", 'Zona 3'!AZ114, $B$4="LLORET", 'Zona 3'!AZ131, $B$4="PREMIÀ", 'Zona 4'!AZ12, $B$4="BARCELONA", 'Zona 4'!AZ29, $B$4="BADALONA", 'Zona 4'!AZ46, $B$4="EL_VENDRELL", 'Zona 4'!AZ63, $B$4="VILANOVA", 'Zona 4'!AZ80, $B$4="TORTOSA", 'Zona 5'!AZ12, $B$4="VINAROZ", 'Zona 5'!AZ29, $B$4="AMPOSTA",'Zona 5'!AZ46, $B$4="MORA", 'Zona 5'!AZ63, $B$4="DELTEBRE", 'Zona 5'!AZ80)</f>
        <v>0</v>
      </c>
      <c r="BA12" s="37" cm="1">
        <f t="array" ref="BA12">_xlfn.IFS($B$4="ARCARAZO", 'Zona Norte'!BA12, $B$4="ELGOIBAR", 'Zona Norte'!BA29, $B$4="IRUN", 'Zona Norte'!BA46, $B$4="AGUSTINOS", 'Zona Norte'!BA63, $B$4="NAVAS", 'Zona Norte'!BA80, $B$4="TUDELA", 'Zona Norte'!BA97, $B$4="TAUSA", 'Zona Norte'!BA114, $B$4="PINEDA", 'Zona 3'!BA12, $B$4="MATARÓ", 'Zona 3'!BA29, $B$4="ARENYS", 'Zona 3'!BA46, $B$4="FIGUERES", 'Zona 3'!BA63, $B$4="BANYOLES", 'Zona 3'!BA80, $B$4="PALAFRUGELL", 'Zona 3'!BA97,  $B$4="SANT FELIU", 'Zona 3'!BA114, $B$4="LLORET", 'Zona 3'!BA131, $B$4="PREMIÀ", 'Zona 4'!BA12, $B$4="BARCELONA", 'Zona 4'!BA29, $B$4="BADALONA", 'Zona 4'!BA46, $B$4="EL_VENDRELL", 'Zona 4'!BA63, $B$4="VILANOVA", 'Zona 4'!BA80, $B$4="TORTOSA", 'Zona 5'!BA12, $B$4="VINAROZ", 'Zona 5'!BA29, $B$4="AMPOSTA",'Zona 5'!BA46, $B$4="MORA", 'Zona 5'!BA63, $B$4="DELTEBRE", 'Zona 5'!BA80)</f>
        <v>0</v>
      </c>
      <c r="BB12" s="73" cm="1">
        <f t="array" ref="BB12">_xlfn.IFS($B$4="ARCARAZO", 'Zona Norte'!BB12, $B$4="ELGOIBAR", 'Zona Norte'!BB29, $B$4="IRUN", 'Zona Norte'!BB46, $B$4="AGUSTINOS", 'Zona Norte'!BB63, $B$4="NAVAS", 'Zona Norte'!BB80, $B$4="TUDELA", 'Zona Norte'!BB97, $B$4="TAUSA", 'Zona Norte'!BB114, $B$4="PINEDA", 'Zona 3'!BB12, $B$4="MATARÓ", 'Zona 3'!BB29, $B$4="ARENYS", 'Zona 3'!BB46, $B$4="FIGUERES", 'Zona 3'!BB63, $B$4="BANYOLES", 'Zona 3'!BB80, $B$4="PALAFRUGELL", 'Zona 3'!BB97,  $B$4="SANT FELIU", 'Zona 3'!BB114, $B$4="LLORET", 'Zona 3'!BB131, $B$4="PREMIÀ", 'Zona 4'!BB12, $B$4="BARCELONA", 'Zona 4'!BB29, $B$4="BADALONA", 'Zona 4'!BB46, $B$4="EL_VENDRELL", 'Zona 4'!BB63, $B$4="VILANOVA", 'Zona 4'!BB80, $B$4="TORTOSA", 'Zona 5'!BB12, $B$4="VINAROZ", 'Zona 5'!BB29, $B$4="AMPOSTA",'Zona 5'!BB46, $B$4="MORA", 'Zona 5'!BB63, $B$4="DELTEBRE", 'Zona 5'!BB80)</f>
        <v>0</v>
      </c>
      <c r="BC12" s="37" cm="1">
        <f t="array" ref="BC12">_xlfn.IFS($B$4="ARCARAZO", 'Zona Norte'!BC12, $B$4="ELGOIBAR", 'Zona Norte'!BC29, $B$4="IRUN", 'Zona Norte'!BC46, $B$4="AGUSTINOS", 'Zona Norte'!BC63, $B$4="NAVAS", 'Zona Norte'!BC80, $B$4="TUDELA", 'Zona Norte'!BC97, $B$4="TAUSA", 'Zona Norte'!BC114, $B$4="PINEDA", 'Zona 3'!BC12, $B$4="MATARÓ", 'Zona 3'!BC29, $B$4="ARENYS", 'Zona 3'!BC46, $B$4="FIGUERES", 'Zona 3'!BC63, $B$4="BANYOLES", 'Zona 3'!BC80, $B$4="PALAFRUGELL", 'Zona 3'!BC97,  $B$4="SANT FELIU", 'Zona 3'!BC114, $B$4="LLORET", 'Zona 3'!BC131, $B$4="PREMIÀ", 'Zona 4'!BC12, $B$4="BARCELONA", 'Zona 4'!BC29, $B$4="BADALONA", 'Zona 4'!BC46, $B$4="EL_VENDRELL", 'Zona 4'!BC63, $B$4="VILANOVA", 'Zona 4'!BC80, $B$4="TORTOSA", 'Zona 5'!BC12, $B$4="VINAROZ", 'Zona 5'!BC29, $B$4="AMPOSTA",'Zona 5'!BC46, $B$4="MORA", 'Zona 5'!BC63, $B$4="DELTEBRE", 'Zona 5'!BC80)</f>
        <v>0</v>
      </c>
      <c r="BD12" s="37" cm="1">
        <f t="array" ref="BD12">_xlfn.IFS($B$4="ARCARAZO", 'Zona Norte'!BD12, $B$4="ELGOIBAR", 'Zona Norte'!BD29, $B$4="IRUN", 'Zona Norte'!BD46, $B$4="AGUSTINOS", 'Zona Norte'!BD63, $B$4="NAVAS", 'Zona Norte'!BD80, $B$4="TUDELA", 'Zona Norte'!BD97, $B$4="TAUSA", 'Zona Norte'!BD114, $B$4="PINEDA", 'Zona 3'!BD12, $B$4="MATARÓ", 'Zona 3'!BD29, $B$4="ARENYS", 'Zona 3'!BD46, $B$4="FIGUERES", 'Zona 3'!BD63, $B$4="BANYOLES", 'Zona 3'!BD80, $B$4="PALAFRUGELL", 'Zona 3'!BD97,  $B$4="SANT FELIU", 'Zona 3'!BD114, $B$4="LLORET", 'Zona 3'!BD131, $B$4="PREMIÀ", 'Zona 4'!BD12, $B$4="BARCELONA", 'Zona 4'!BD29, $B$4="BADALONA", 'Zona 4'!BD46, $B$4="EL_VENDRELL", 'Zona 4'!BD63, $B$4="VILANOVA", 'Zona 4'!BD80, $B$4="TORTOSA", 'Zona 5'!BD12, $B$4="VINAROZ", 'Zona 5'!BD29, $B$4="AMPOSTA",'Zona 5'!BD46, $B$4="MORA", 'Zona 5'!BD63, $B$4="DELTEBRE", 'Zona 5'!BD80)</f>
        <v>0</v>
      </c>
      <c r="BE12" s="37" cm="1">
        <f t="array" ref="BE12">_xlfn.IFS($B$4="ARCARAZO", 'Zona Norte'!BE12, $B$4="ELGOIBAR", 'Zona Norte'!BE29, $B$4="IRUN", 'Zona Norte'!BE46, $B$4="AGUSTINOS", 'Zona Norte'!BE63, $B$4="NAVAS", 'Zona Norte'!BE80, $B$4="TUDELA", 'Zona Norte'!BE97, $B$4="TAUSA", 'Zona Norte'!BE114, $B$4="PINEDA", 'Zona 3'!BE12, $B$4="MATARÓ", 'Zona 3'!BE29, $B$4="ARENYS", 'Zona 3'!BE46, $B$4="FIGUERES", 'Zona 3'!BE63, $B$4="BANYOLES", 'Zona 3'!BE80, $B$4="PALAFRUGELL", 'Zona 3'!BE97,  $B$4="SANT FELIU", 'Zona 3'!BE114, $B$4="LLORET", 'Zona 3'!BE131, $B$4="PREMIÀ", 'Zona 4'!BE12, $B$4="BARCELONA", 'Zona 4'!BE29, $B$4="BADALONA", 'Zona 4'!BE46, $B$4="EL_VENDRELL", 'Zona 4'!BE63, $B$4="VILANOVA", 'Zona 4'!BE80, $B$4="TORTOSA", 'Zona 5'!BE12, $B$4="VINAROZ", 'Zona 5'!BE29, $B$4="AMPOSTA",'Zona 5'!BE46, $B$4="MORA", 'Zona 5'!BE63, $B$4="DELTEBRE", 'Zona 5'!BE80)</f>
        <v>0</v>
      </c>
      <c r="BF12" s="37" cm="1">
        <f t="array" ref="BF12">_xlfn.IFS($B$4="ARCARAZO", 'Zona Norte'!BF12, $B$4="ELGOIBAR", 'Zona Norte'!BF29, $B$4="IRUN", 'Zona Norte'!BF46, $B$4="AGUSTINOS", 'Zona Norte'!BF63, $B$4="NAVAS", 'Zona Norte'!BF80, $B$4="TUDELA", 'Zona Norte'!BF97, $B$4="TAUSA", 'Zona Norte'!BF114, $B$4="PINEDA", 'Zona 3'!BF12, $B$4="MATARÓ", 'Zona 3'!BF29, $B$4="ARENYS", 'Zona 3'!BF46, $B$4="FIGUERES", 'Zona 3'!BF63, $B$4="BANYOLES", 'Zona 3'!BF80, $B$4="PALAFRUGELL", 'Zona 3'!BF97,  $B$4="SANT FELIU", 'Zona 3'!BF114, $B$4="LLORET", 'Zona 3'!BF131, $B$4="PREMIÀ", 'Zona 4'!BF12, $B$4="BARCELONA", 'Zona 4'!BF29, $B$4="BADALONA", 'Zona 4'!BF46, $B$4="EL_VENDRELL", 'Zona 4'!BF63, $B$4="VILANOVA", 'Zona 4'!BF80, $B$4="TORTOSA", 'Zona 5'!BF12, $B$4="VINAROZ", 'Zona 5'!BF29, $B$4="AMPOSTA",'Zona 5'!BF46, $B$4="MORA", 'Zona 5'!BF63, $B$4="DELTEBRE", 'Zona 5'!BF80)</f>
        <v>0</v>
      </c>
      <c r="BG12" s="75"/>
    </row>
    <row r="13" spans="1:59" x14ac:dyDescent="0.2">
      <c r="A13" s="85" t="str" cm="1">
        <f t="array" ref="A13">_xlfn.IFS($B$3="ZONA_3",ACCIONES!M9, $B$3="ZONA_4",ACCIONES!M9, $B$3="ZONA_5", IF($B$4="VINAROZ",ACCIONES!L9,ACCIONES!M9), $B$3="ZONA_NORTE",ACCIONES!L9)</f>
        <v>Desayuno en el punto de venta</v>
      </c>
      <c r="B13" s="85"/>
      <c r="C13" s="85"/>
      <c r="D13" s="85"/>
      <c r="F13" s="37" cm="1">
        <f t="array" ref="F13">_xlfn.IFS($B$4="ARCARAZO", 'Zona Norte'!F13, $B$4="ELGOIBAR", 'Zona Norte'!F30, $B$4="IRUN", 'Zona Norte'!F47, $B$4="AGUSTINOS", 'Zona Norte'!F64, $B$4="NAVAS", 'Zona Norte'!F81, $B$4="TUDELA", 'Zona Norte'!F98, $B$4="TAUSA", 'Zona Norte'!F115, $B$4="PINEDA", 'Zona 3'!F13, $B$4="MATARÓ", 'Zona 3'!F30, $B$4="ARENYS", 'Zona 3'!F47, $B$4="FIGUERES", 'Zona 3'!F64, $B$4="BANYOLES", 'Zona 3'!F81, $B$4="PALAFRUGELL", 'Zona 3'!F98,  $B$4="SANT FELIU", 'Zona 3'!F115, $B$4="LLORET", 'Zona 3'!F132, $B$4="PREMIÀ", 'Zona 4'!F13, $B$4="BARCELONA", 'Zona 4'!F30, $B$4="BADALONA", 'Zona 4'!F47, $B$4="EL_VENDRELL", 'Zona 4'!F64, $B$4="VILANOVA", 'Zona 4'!F81, $B$4="TORTOSA", 'Zona 5'!F13, $B$4="VINAROZ", 'Zona 5'!F30, $B$4="AMPOSTA",'Zona 5'!F47, $B$4="MORA", 'Zona 5'!F64, $B$4="DELTEBRE", 'Zona 5'!F81)</f>
        <v>0</v>
      </c>
      <c r="G13" s="37" cm="1">
        <f t="array" ref="G13">_xlfn.IFS($B$4="ARCARAZO", 'Zona Norte'!G13, $B$4="ELGOIBAR", 'Zona Norte'!G30, $B$4="IRUN", 'Zona Norte'!G47, $B$4="AGUSTINOS", 'Zona Norte'!G64, $B$4="NAVAS", 'Zona Norte'!G81, $B$4="TUDELA", 'Zona Norte'!G98, $B$4="TAUSA", 'Zona Norte'!G115, $B$4="PINEDA", 'Zona 3'!G13, $B$4="MATARÓ", 'Zona 3'!G30, $B$4="ARENYS", 'Zona 3'!G47, $B$4="FIGUERES", 'Zona 3'!G64, $B$4="BANYOLES", 'Zona 3'!G81, $B$4="PALAFRUGELL", 'Zona 3'!G98,  $B$4="SANT FELIU", 'Zona 3'!G115, $B$4="LLORET", 'Zona 3'!G132, $B$4="PREMIÀ", 'Zona 4'!G13, $B$4="BARCELONA", 'Zona 4'!G30, $B$4="BADALONA", 'Zona 4'!G47, $B$4="EL_VENDRELL", 'Zona 4'!G64, $B$4="VILANOVA", 'Zona 4'!G81, $B$4="TORTOSA", 'Zona 5'!G13, $B$4="VINAROZ", 'Zona 5'!G30, $B$4="AMPOSTA",'Zona 5'!G47, $B$4="MORA", 'Zona 5'!G64, $B$4="DELTEBRE", 'Zona 5'!G81)</f>
        <v>0</v>
      </c>
      <c r="H13" s="37" cm="1">
        <f t="array" ref="H13">_xlfn.IFS($B$4="ARCARAZO", 'Zona Norte'!H13, $B$4="ELGOIBAR", 'Zona Norte'!H30, $B$4="IRUN", 'Zona Norte'!H47, $B$4="AGUSTINOS", 'Zona Norte'!H64, $B$4="NAVAS", 'Zona Norte'!H81, $B$4="TUDELA", 'Zona Norte'!H98, $B$4="TAUSA", 'Zona Norte'!H115, $B$4="PINEDA", 'Zona 3'!H13, $B$4="MATARÓ", 'Zona 3'!H30, $B$4="ARENYS", 'Zona 3'!H47, $B$4="FIGUERES", 'Zona 3'!H64, $B$4="BANYOLES", 'Zona 3'!H81, $B$4="PALAFRUGELL", 'Zona 3'!H98,  $B$4="SANT FELIU", 'Zona 3'!H115, $B$4="LLORET", 'Zona 3'!H132, $B$4="PREMIÀ", 'Zona 4'!H13, $B$4="BARCELONA", 'Zona 4'!H30, $B$4="BADALONA", 'Zona 4'!H47, $B$4="EL_VENDRELL", 'Zona 4'!H64, $B$4="VILANOVA", 'Zona 4'!H81, $B$4="TORTOSA", 'Zona 5'!H13, $B$4="VINAROZ", 'Zona 5'!H30, $B$4="AMPOSTA",'Zona 5'!H47, $B$4="MORA", 'Zona 5'!H64, $B$4="DELTEBRE", 'Zona 5'!H81)</f>
        <v>0</v>
      </c>
      <c r="I13" s="37" cm="1">
        <f t="array" ref="I13">_xlfn.IFS($B$4="ARCARAZO", 'Zona Norte'!I13, $B$4="ELGOIBAR", 'Zona Norte'!I30, $B$4="IRUN", 'Zona Norte'!I47, $B$4="AGUSTINOS", 'Zona Norte'!I64, $B$4="NAVAS", 'Zona Norte'!I81, $B$4="TUDELA", 'Zona Norte'!I98, $B$4="TAUSA", 'Zona Norte'!I115, $B$4="PINEDA", 'Zona 3'!I13, $B$4="MATARÓ", 'Zona 3'!I30, $B$4="ARENYS", 'Zona 3'!I47, $B$4="FIGUERES", 'Zona 3'!I64, $B$4="BANYOLES", 'Zona 3'!I81, $B$4="PALAFRUGELL", 'Zona 3'!I98,  $B$4="SANT FELIU", 'Zona 3'!I115, $B$4="LLORET", 'Zona 3'!I132, $B$4="PREMIÀ", 'Zona 4'!I13, $B$4="BARCELONA", 'Zona 4'!I30, $B$4="BADALONA", 'Zona 4'!I47, $B$4="EL_VENDRELL", 'Zona 4'!I64, $B$4="VILANOVA", 'Zona 4'!I81, $B$4="TORTOSA", 'Zona 5'!I13, $B$4="VINAROZ", 'Zona 5'!I30, $B$4="AMPOSTA",'Zona 5'!I47, $B$4="MORA", 'Zona 5'!I64, $B$4="DELTEBRE", 'Zona 5'!I81)</f>
        <v>0</v>
      </c>
      <c r="J13" s="73" cm="1">
        <f t="array" ref="J13">_xlfn.IFS($B$4="ARCARAZO", 'Zona Norte'!J13, $B$4="ELGOIBAR", 'Zona Norte'!J30, $B$4="IRUN", 'Zona Norte'!J47, $B$4="AGUSTINOS", 'Zona Norte'!J64, $B$4="NAVAS", 'Zona Norte'!J81, $B$4="TUDELA", 'Zona Norte'!J98, $B$4="TAUSA", 'Zona Norte'!J115, $B$4="PINEDA", 'Zona 3'!J13, $B$4="MATARÓ", 'Zona 3'!J30, $B$4="ARENYS", 'Zona 3'!J47, $B$4="FIGUERES", 'Zona 3'!J64, $B$4="BANYOLES", 'Zona 3'!J81, $B$4="PALAFRUGELL", 'Zona 3'!J98,  $B$4="SANT FELIU", 'Zona 3'!J115, $B$4="LLORET", 'Zona 3'!J132, $B$4="PREMIÀ", 'Zona 4'!J13, $B$4="BARCELONA", 'Zona 4'!J30, $B$4="BADALONA", 'Zona 4'!J47, $B$4="EL_VENDRELL", 'Zona 4'!J64, $B$4="VILANOVA", 'Zona 4'!J81, $B$4="TORTOSA", 'Zona 5'!J13, $B$4="VINAROZ", 'Zona 5'!J30, $B$4="AMPOSTA",'Zona 5'!J47, $B$4="MORA", 'Zona 5'!J64, $B$4="DELTEBRE", 'Zona 5'!J81)</f>
        <v>0</v>
      </c>
      <c r="K13" s="37" cm="1">
        <f t="array" ref="K13">_xlfn.IFS($B$4="ARCARAZO", 'Zona Norte'!K13, $B$4="ELGOIBAR", 'Zona Norte'!K30, $B$4="IRUN", 'Zona Norte'!K47, $B$4="AGUSTINOS", 'Zona Norte'!K64, $B$4="NAVAS", 'Zona Norte'!K81, $B$4="TUDELA", 'Zona Norte'!K98, $B$4="TAUSA", 'Zona Norte'!K115, $B$4="PINEDA", 'Zona 3'!K13, $B$4="MATARÓ", 'Zona 3'!K30, $B$4="ARENYS", 'Zona 3'!K47, $B$4="FIGUERES", 'Zona 3'!K64, $B$4="BANYOLES", 'Zona 3'!K81, $B$4="PALAFRUGELL", 'Zona 3'!K98,  $B$4="SANT FELIU", 'Zona 3'!K115, $B$4="LLORET", 'Zona 3'!K132, $B$4="PREMIÀ", 'Zona 4'!K13, $B$4="BARCELONA", 'Zona 4'!K30, $B$4="BADALONA", 'Zona 4'!K47, $B$4="EL_VENDRELL", 'Zona 4'!K64, $B$4="VILANOVA", 'Zona 4'!K81, $B$4="TORTOSA", 'Zona 5'!K13, $B$4="VINAROZ", 'Zona 5'!K30, $B$4="AMPOSTA",'Zona 5'!K47, $B$4="MORA", 'Zona 5'!K64, $B$4="DELTEBRE", 'Zona 5'!K81)</f>
        <v>0</v>
      </c>
      <c r="L13" s="37" cm="1">
        <f t="array" ref="L13">_xlfn.IFS($B$4="ARCARAZO", 'Zona Norte'!L13, $B$4="ELGOIBAR", 'Zona Norte'!L30, $B$4="IRUN", 'Zona Norte'!L47, $B$4="AGUSTINOS", 'Zona Norte'!L64, $B$4="NAVAS", 'Zona Norte'!L81, $B$4="TUDELA", 'Zona Norte'!L98, $B$4="TAUSA", 'Zona Norte'!L115, $B$4="PINEDA", 'Zona 3'!L13, $B$4="MATARÓ", 'Zona 3'!L30, $B$4="ARENYS", 'Zona 3'!L47, $B$4="FIGUERES", 'Zona 3'!L64, $B$4="BANYOLES", 'Zona 3'!L81, $B$4="PALAFRUGELL", 'Zona 3'!L98,  $B$4="SANT FELIU", 'Zona 3'!L115, $B$4="LLORET", 'Zona 3'!L132, $B$4="PREMIÀ", 'Zona 4'!L13, $B$4="BARCELONA", 'Zona 4'!L30, $B$4="BADALONA", 'Zona 4'!L47, $B$4="EL_VENDRELL", 'Zona 4'!L64, $B$4="VILANOVA", 'Zona 4'!L81, $B$4="TORTOSA", 'Zona 5'!L13, $B$4="VINAROZ", 'Zona 5'!L30, $B$4="AMPOSTA",'Zona 5'!L47, $B$4="MORA", 'Zona 5'!L64, $B$4="DELTEBRE", 'Zona 5'!L81)</f>
        <v>0</v>
      </c>
      <c r="M13" s="37" cm="1">
        <f t="array" ref="M13">_xlfn.IFS($B$4="ARCARAZO", 'Zona Norte'!M13, $B$4="ELGOIBAR", 'Zona Norte'!M30, $B$4="IRUN", 'Zona Norte'!M47, $B$4="AGUSTINOS", 'Zona Norte'!M64, $B$4="NAVAS", 'Zona Norte'!M81, $B$4="TUDELA", 'Zona Norte'!M98, $B$4="TAUSA", 'Zona Norte'!M115, $B$4="PINEDA", 'Zona 3'!M13, $B$4="MATARÓ", 'Zona 3'!M30, $B$4="ARENYS", 'Zona 3'!M47, $B$4="FIGUERES", 'Zona 3'!M64, $B$4="BANYOLES", 'Zona 3'!M81, $B$4="PALAFRUGELL", 'Zona 3'!M98,  $B$4="SANT FELIU", 'Zona 3'!M115, $B$4="LLORET", 'Zona 3'!M132, $B$4="PREMIÀ", 'Zona 4'!M13, $B$4="BARCELONA", 'Zona 4'!M30, $B$4="BADALONA", 'Zona 4'!M47, $B$4="EL_VENDRELL", 'Zona 4'!M64, $B$4="VILANOVA", 'Zona 4'!M81, $B$4="TORTOSA", 'Zona 5'!M13, $B$4="VINAROZ", 'Zona 5'!M30, $B$4="AMPOSTA",'Zona 5'!M47, $B$4="MORA", 'Zona 5'!M64, $B$4="DELTEBRE", 'Zona 5'!M81)</f>
        <v>0</v>
      </c>
      <c r="N13" s="73" cm="1">
        <f t="array" ref="N13">_xlfn.IFS($B$4="ARCARAZO", 'Zona Norte'!N13, $B$4="ELGOIBAR", 'Zona Norte'!N30, $B$4="IRUN", 'Zona Norte'!N47, $B$4="AGUSTINOS", 'Zona Norte'!N64, $B$4="NAVAS", 'Zona Norte'!N81, $B$4="TUDELA", 'Zona Norte'!N98, $B$4="TAUSA", 'Zona Norte'!N115, $B$4="PINEDA", 'Zona 3'!N13, $B$4="MATARÓ", 'Zona 3'!N30, $B$4="ARENYS", 'Zona 3'!N47, $B$4="FIGUERES", 'Zona 3'!N64, $B$4="BANYOLES", 'Zona 3'!N81, $B$4="PALAFRUGELL", 'Zona 3'!N98,  $B$4="SANT FELIU", 'Zona 3'!N115, $B$4="LLORET", 'Zona 3'!N132, $B$4="PREMIÀ", 'Zona 4'!N13, $B$4="BARCELONA", 'Zona 4'!N30, $B$4="BADALONA", 'Zona 4'!N47, $B$4="EL_VENDRELL", 'Zona 4'!N64, $B$4="VILANOVA", 'Zona 4'!N81, $B$4="TORTOSA", 'Zona 5'!N13, $B$4="VINAROZ", 'Zona 5'!N30, $B$4="AMPOSTA",'Zona 5'!N47, $B$4="MORA", 'Zona 5'!N64, $B$4="DELTEBRE", 'Zona 5'!N81)</f>
        <v>0</v>
      </c>
      <c r="O13" s="37" cm="1">
        <f t="array" ref="O13">_xlfn.IFS($B$4="ARCARAZO", 'Zona Norte'!O13, $B$4="ELGOIBAR", 'Zona Norte'!O30, $B$4="IRUN", 'Zona Norte'!O47, $B$4="AGUSTINOS", 'Zona Norte'!O64, $B$4="NAVAS", 'Zona Norte'!O81, $B$4="TUDELA", 'Zona Norte'!O98, $B$4="TAUSA", 'Zona Norte'!O115, $B$4="PINEDA", 'Zona 3'!O13, $B$4="MATARÓ", 'Zona 3'!O30, $B$4="ARENYS", 'Zona 3'!O47, $B$4="FIGUERES", 'Zona 3'!O64, $B$4="BANYOLES", 'Zona 3'!O81, $B$4="PALAFRUGELL", 'Zona 3'!O98,  $B$4="SANT FELIU", 'Zona 3'!O115, $B$4="LLORET", 'Zona 3'!O132, $B$4="PREMIÀ", 'Zona 4'!O13, $B$4="BARCELONA", 'Zona 4'!O30, $B$4="BADALONA", 'Zona 4'!O47, $B$4="EL_VENDRELL", 'Zona 4'!O64, $B$4="VILANOVA", 'Zona 4'!O81, $B$4="TORTOSA", 'Zona 5'!O13, $B$4="VINAROZ", 'Zona 5'!O30, $B$4="AMPOSTA",'Zona 5'!O47, $B$4="MORA", 'Zona 5'!O64, $B$4="DELTEBRE", 'Zona 5'!O81)</f>
        <v>0</v>
      </c>
      <c r="P13" s="37" cm="1">
        <f t="array" ref="P13">_xlfn.IFS($B$4="ARCARAZO", 'Zona Norte'!P13, $B$4="ELGOIBAR", 'Zona Norte'!P30, $B$4="IRUN", 'Zona Norte'!P47, $B$4="AGUSTINOS", 'Zona Norte'!P64, $B$4="NAVAS", 'Zona Norte'!P81, $B$4="TUDELA", 'Zona Norte'!P98, $B$4="TAUSA", 'Zona Norte'!P115, $B$4="PINEDA", 'Zona 3'!P13, $B$4="MATARÓ", 'Zona 3'!P30, $B$4="ARENYS", 'Zona 3'!P47, $B$4="FIGUERES", 'Zona 3'!P64, $B$4="BANYOLES", 'Zona 3'!P81, $B$4="PALAFRUGELL", 'Zona 3'!P98,  $B$4="SANT FELIU", 'Zona 3'!P115, $B$4="LLORET", 'Zona 3'!P132, $B$4="PREMIÀ", 'Zona 4'!P13, $B$4="BARCELONA", 'Zona 4'!P30, $B$4="BADALONA", 'Zona 4'!P47, $B$4="EL_VENDRELL", 'Zona 4'!P64, $B$4="VILANOVA", 'Zona 4'!P81, $B$4="TORTOSA", 'Zona 5'!P13, $B$4="VINAROZ", 'Zona 5'!P30, $B$4="AMPOSTA",'Zona 5'!P47, $B$4="MORA", 'Zona 5'!P64, $B$4="DELTEBRE", 'Zona 5'!P81)</f>
        <v>0</v>
      </c>
      <c r="Q13" s="37" cm="1">
        <f t="array" ref="Q13">_xlfn.IFS($B$4="ARCARAZO", 'Zona Norte'!Q13, $B$4="ELGOIBAR", 'Zona Norte'!Q30, $B$4="IRUN", 'Zona Norte'!Q47, $B$4="AGUSTINOS", 'Zona Norte'!Q64, $B$4="NAVAS", 'Zona Norte'!Q81, $B$4="TUDELA", 'Zona Norte'!Q98, $B$4="TAUSA", 'Zona Norte'!Q115, $B$4="PINEDA", 'Zona 3'!Q13, $B$4="MATARÓ", 'Zona 3'!Q30, $B$4="ARENYS", 'Zona 3'!Q47, $B$4="FIGUERES", 'Zona 3'!Q64, $B$4="BANYOLES", 'Zona 3'!Q81, $B$4="PALAFRUGELL", 'Zona 3'!Q98,  $B$4="SANT FELIU", 'Zona 3'!Q115, $B$4="LLORET", 'Zona 3'!Q132, $B$4="PREMIÀ", 'Zona 4'!Q13, $B$4="BARCELONA", 'Zona 4'!Q30, $B$4="BADALONA", 'Zona 4'!Q47, $B$4="EL_VENDRELL", 'Zona 4'!Q64, $B$4="VILANOVA", 'Zona 4'!Q81, $B$4="TORTOSA", 'Zona 5'!Q13, $B$4="VINAROZ", 'Zona 5'!Q30, $B$4="AMPOSTA",'Zona 5'!Q47, $B$4="MORA", 'Zona 5'!Q64, $B$4="DELTEBRE", 'Zona 5'!Q81)</f>
        <v>0</v>
      </c>
      <c r="R13" s="73" cm="1">
        <f t="array" ref="R13">_xlfn.IFS($B$4="ARCARAZO", 'Zona Norte'!R13, $B$4="ELGOIBAR", 'Zona Norte'!R30, $B$4="IRUN", 'Zona Norte'!R47, $B$4="AGUSTINOS", 'Zona Norte'!R64, $B$4="NAVAS", 'Zona Norte'!R81, $B$4="TUDELA", 'Zona Norte'!R98, $B$4="TAUSA", 'Zona Norte'!R115, $B$4="PINEDA", 'Zona 3'!R13, $B$4="MATARÓ", 'Zona 3'!R30, $B$4="ARENYS", 'Zona 3'!R47, $B$4="FIGUERES", 'Zona 3'!R64, $B$4="BANYOLES", 'Zona 3'!R81, $B$4="PALAFRUGELL", 'Zona 3'!R98,  $B$4="SANT FELIU", 'Zona 3'!R115, $B$4="LLORET", 'Zona 3'!R132, $B$4="PREMIÀ", 'Zona 4'!R13, $B$4="BARCELONA", 'Zona 4'!R30, $B$4="BADALONA", 'Zona 4'!R47, $B$4="EL_VENDRELL", 'Zona 4'!R64, $B$4="VILANOVA", 'Zona 4'!R81, $B$4="TORTOSA", 'Zona 5'!R13, $B$4="VINAROZ", 'Zona 5'!R30, $B$4="AMPOSTA",'Zona 5'!R47, $B$4="MORA", 'Zona 5'!R64, $B$4="DELTEBRE", 'Zona 5'!R81)</f>
        <v>0</v>
      </c>
      <c r="S13" s="37" cm="1">
        <f t="array" ref="S13">_xlfn.IFS($B$4="ARCARAZO", 'Zona Norte'!S13, $B$4="ELGOIBAR", 'Zona Norte'!S30, $B$4="IRUN", 'Zona Norte'!S47, $B$4="AGUSTINOS", 'Zona Norte'!S64, $B$4="NAVAS", 'Zona Norte'!S81, $B$4="TUDELA", 'Zona Norte'!S98, $B$4="TAUSA", 'Zona Norte'!S115, $B$4="PINEDA", 'Zona 3'!S13, $B$4="MATARÓ", 'Zona 3'!S30, $B$4="ARENYS", 'Zona 3'!S47, $B$4="FIGUERES", 'Zona 3'!S64, $B$4="BANYOLES", 'Zona 3'!S81, $B$4="PALAFRUGELL", 'Zona 3'!S98,  $B$4="SANT FELIU", 'Zona 3'!S115, $B$4="LLORET", 'Zona 3'!S132, $B$4="PREMIÀ", 'Zona 4'!S13, $B$4="BARCELONA", 'Zona 4'!S30, $B$4="BADALONA", 'Zona 4'!S47, $B$4="EL_VENDRELL", 'Zona 4'!S64, $B$4="VILANOVA", 'Zona 4'!S81, $B$4="TORTOSA", 'Zona 5'!S13, $B$4="VINAROZ", 'Zona 5'!S30, $B$4="AMPOSTA",'Zona 5'!S47, $B$4="MORA", 'Zona 5'!S64, $B$4="DELTEBRE", 'Zona 5'!S81)</f>
        <v>0</v>
      </c>
      <c r="T13" s="37" cm="1">
        <f t="array" ref="T13">_xlfn.IFS($B$4="ARCARAZO", 'Zona Norte'!T13, $B$4="ELGOIBAR", 'Zona Norte'!T30, $B$4="IRUN", 'Zona Norte'!T47, $B$4="AGUSTINOS", 'Zona Norte'!T64, $B$4="NAVAS", 'Zona Norte'!T81, $B$4="TUDELA", 'Zona Norte'!T98, $B$4="TAUSA", 'Zona Norte'!T115, $B$4="PINEDA", 'Zona 3'!T13, $B$4="MATARÓ", 'Zona 3'!T30, $B$4="ARENYS", 'Zona 3'!T47, $B$4="FIGUERES", 'Zona 3'!T64, $B$4="BANYOLES", 'Zona 3'!T81, $B$4="PALAFRUGELL", 'Zona 3'!T98,  $B$4="SANT FELIU", 'Zona 3'!T115, $B$4="LLORET", 'Zona 3'!T132, $B$4="PREMIÀ", 'Zona 4'!T13, $B$4="BARCELONA", 'Zona 4'!T30, $B$4="BADALONA", 'Zona 4'!T47, $B$4="EL_VENDRELL", 'Zona 4'!T64, $B$4="VILANOVA", 'Zona 4'!T81, $B$4="TORTOSA", 'Zona 5'!T13, $B$4="VINAROZ", 'Zona 5'!T30, $B$4="AMPOSTA",'Zona 5'!T47, $B$4="MORA", 'Zona 5'!T64, $B$4="DELTEBRE", 'Zona 5'!T81)</f>
        <v>0</v>
      </c>
      <c r="U13" s="37" cm="1">
        <f t="array" ref="U13">_xlfn.IFS($B$4="ARCARAZO", 'Zona Norte'!U13, $B$4="ELGOIBAR", 'Zona Norte'!U30, $B$4="IRUN", 'Zona Norte'!U47, $B$4="AGUSTINOS", 'Zona Norte'!U64, $B$4="NAVAS", 'Zona Norte'!U81, $B$4="TUDELA", 'Zona Norte'!U98, $B$4="TAUSA", 'Zona Norte'!U115, $B$4="PINEDA", 'Zona 3'!U13, $B$4="MATARÓ", 'Zona 3'!U30, $B$4="ARENYS", 'Zona 3'!U47, $B$4="FIGUERES", 'Zona 3'!U64, $B$4="BANYOLES", 'Zona 3'!U81, $B$4="PALAFRUGELL", 'Zona 3'!U98,  $B$4="SANT FELIU", 'Zona 3'!U115, $B$4="LLORET", 'Zona 3'!U132, $B$4="PREMIÀ", 'Zona 4'!U13, $B$4="BARCELONA", 'Zona 4'!U30, $B$4="BADALONA", 'Zona 4'!U47, $B$4="EL_VENDRELL", 'Zona 4'!U64, $B$4="VILANOVA", 'Zona 4'!U81, $B$4="TORTOSA", 'Zona 5'!U13, $B$4="VINAROZ", 'Zona 5'!U30, $B$4="AMPOSTA",'Zona 5'!U47, $B$4="MORA", 'Zona 5'!U64, $B$4="DELTEBRE", 'Zona 5'!U81)</f>
        <v>0</v>
      </c>
      <c r="V13" s="73" cm="1">
        <f t="array" ref="V13">_xlfn.IFS($B$4="ARCARAZO", 'Zona Norte'!V13, $B$4="ELGOIBAR", 'Zona Norte'!V30, $B$4="IRUN", 'Zona Norte'!V47, $B$4="AGUSTINOS", 'Zona Norte'!V64, $B$4="NAVAS", 'Zona Norte'!V81, $B$4="TUDELA", 'Zona Norte'!V98, $B$4="TAUSA", 'Zona Norte'!V115, $B$4="PINEDA", 'Zona 3'!V13, $B$4="MATARÓ", 'Zona 3'!V30, $B$4="ARENYS", 'Zona 3'!V47, $B$4="FIGUERES", 'Zona 3'!V64, $B$4="BANYOLES", 'Zona 3'!V81, $B$4="PALAFRUGELL", 'Zona 3'!V98,  $B$4="SANT FELIU", 'Zona 3'!V115, $B$4="LLORET", 'Zona 3'!V132, $B$4="PREMIÀ", 'Zona 4'!V13, $B$4="BARCELONA", 'Zona 4'!V30, $B$4="BADALONA", 'Zona 4'!V47, $B$4="EL_VENDRELL", 'Zona 4'!V64, $B$4="VILANOVA", 'Zona 4'!V81, $B$4="TORTOSA", 'Zona 5'!V13, $B$4="VINAROZ", 'Zona 5'!V30, $B$4="AMPOSTA",'Zona 5'!V47, $B$4="MORA", 'Zona 5'!V64, $B$4="DELTEBRE", 'Zona 5'!V81)</f>
        <v>0</v>
      </c>
      <c r="W13" s="37" cm="1">
        <f t="array" ref="W13">_xlfn.IFS($B$4="ARCARAZO", 'Zona Norte'!W13, $B$4="ELGOIBAR", 'Zona Norte'!W30, $B$4="IRUN", 'Zona Norte'!W47, $B$4="AGUSTINOS", 'Zona Norte'!W64, $B$4="NAVAS", 'Zona Norte'!W81, $B$4="TUDELA", 'Zona Norte'!W98, $B$4="TAUSA", 'Zona Norte'!W115, $B$4="PINEDA", 'Zona 3'!W13, $B$4="MATARÓ", 'Zona 3'!W30, $B$4="ARENYS", 'Zona 3'!W47, $B$4="FIGUERES", 'Zona 3'!W64, $B$4="BANYOLES", 'Zona 3'!W81, $B$4="PALAFRUGELL", 'Zona 3'!W98,  $B$4="SANT FELIU", 'Zona 3'!W115, $B$4="LLORET", 'Zona 3'!W132, $B$4="PREMIÀ", 'Zona 4'!W13, $B$4="BARCELONA", 'Zona 4'!W30, $B$4="BADALONA", 'Zona 4'!W47, $B$4="EL_VENDRELL", 'Zona 4'!W64, $B$4="VILANOVA", 'Zona 4'!W81, $B$4="TORTOSA", 'Zona 5'!W13, $B$4="VINAROZ", 'Zona 5'!W30, $B$4="AMPOSTA",'Zona 5'!W47, $B$4="MORA", 'Zona 5'!W64, $B$4="DELTEBRE", 'Zona 5'!W81)</f>
        <v>0</v>
      </c>
      <c r="X13" s="37" cm="1">
        <f t="array" ref="X13">_xlfn.IFS($B$4="ARCARAZO", 'Zona Norte'!X13, $B$4="ELGOIBAR", 'Zona Norte'!X30, $B$4="IRUN", 'Zona Norte'!X47, $B$4="AGUSTINOS", 'Zona Norte'!X64, $B$4="NAVAS", 'Zona Norte'!X81, $B$4="TUDELA", 'Zona Norte'!X98, $B$4="TAUSA", 'Zona Norte'!X115, $B$4="PINEDA", 'Zona 3'!X13, $B$4="MATARÓ", 'Zona 3'!X30, $B$4="ARENYS", 'Zona 3'!X47, $B$4="FIGUERES", 'Zona 3'!X64, $B$4="BANYOLES", 'Zona 3'!X81, $B$4="PALAFRUGELL", 'Zona 3'!X98,  $B$4="SANT FELIU", 'Zona 3'!X115, $B$4="LLORET", 'Zona 3'!X132, $B$4="PREMIÀ", 'Zona 4'!X13, $B$4="BARCELONA", 'Zona 4'!X30, $B$4="BADALONA", 'Zona 4'!X47, $B$4="EL_VENDRELL", 'Zona 4'!X64, $B$4="VILANOVA", 'Zona 4'!X81, $B$4="TORTOSA", 'Zona 5'!X13, $B$4="VINAROZ", 'Zona 5'!X30, $B$4="AMPOSTA",'Zona 5'!X47, $B$4="MORA", 'Zona 5'!X64, $B$4="DELTEBRE", 'Zona 5'!X81)</f>
        <v>0</v>
      </c>
      <c r="Y13" s="37" cm="1">
        <f t="array" ref="Y13">_xlfn.IFS($B$4="ARCARAZO", 'Zona Norte'!Y13, $B$4="ELGOIBAR", 'Zona Norte'!Y30, $B$4="IRUN", 'Zona Norte'!Y47, $B$4="AGUSTINOS", 'Zona Norte'!Y64, $B$4="NAVAS", 'Zona Norte'!Y81, $B$4="TUDELA", 'Zona Norte'!Y98, $B$4="TAUSA", 'Zona Norte'!Y115, $B$4="PINEDA", 'Zona 3'!Y13, $B$4="MATARÓ", 'Zona 3'!Y30, $B$4="ARENYS", 'Zona 3'!Y47, $B$4="FIGUERES", 'Zona 3'!Y64, $B$4="BANYOLES", 'Zona 3'!Y81, $B$4="PALAFRUGELL", 'Zona 3'!Y98,  $B$4="SANT FELIU", 'Zona 3'!Y115, $B$4="LLORET", 'Zona 3'!Y132, $B$4="PREMIÀ", 'Zona 4'!Y13, $B$4="BARCELONA", 'Zona 4'!Y30, $B$4="BADALONA", 'Zona 4'!Y47, $B$4="EL_VENDRELL", 'Zona 4'!Y64, $B$4="VILANOVA", 'Zona 4'!Y81, $B$4="TORTOSA", 'Zona 5'!Y13, $B$4="VINAROZ", 'Zona 5'!Y30, $B$4="AMPOSTA",'Zona 5'!Y47, $B$4="MORA", 'Zona 5'!Y64, $B$4="DELTEBRE", 'Zona 5'!Y81)</f>
        <v>0</v>
      </c>
      <c r="Z13" s="37" cm="1">
        <f t="array" ref="Z13">_xlfn.IFS($B$4="ARCARAZO", 'Zona Norte'!Z13, $B$4="ELGOIBAR", 'Zona Norte'!Z30, $B$4="IRUN", 'Zona Norte'!Z47, $B$4="AGUSTINOS", 'Zona Norte'!Z64, $B$4="NAVAS", 'Zona Norte'!Z81, $B$4="TUDELA", 'Zona Norte'!Z98, $B$4="TAUSA", 'Zona Norte'!Z115, $B$4="PINEDA", 'Zona 3'!Z13, $B$4="MATARÓ", 'Zona 3'!Z30, $B$4="ARENYS", 'Zona 3'!Z47, $B$4="FIGUERES", 'Zona 3'!Z64, $B$4="BANYOLES", 'Zona 3'!Z81, $B$4="PALAFRUGELL", 'Zona 3'!Z98,  $B$4="SANT FELIU", 'Zona 3'!Z115, $B$4="LLORET", 'Zona 3'!Z132, $B$4="PREMIÀ", 'Zona 4'!Z13, $B$4="BARCELONA", 'Zona 4'!Z30, $B$4="BADALONA", 'Zona 4'!Z47, $B$4="EL_VENDRELL", 'Zona 4'!Z64, $B$4="VILANOVA", 'Zona 4'!Z81, $B$4="TORTOSA", 'Zona 5'!Z13, $B$4="VINAROZ", 'Zona 5'!Z30, $B$4="AMPOSTA",'Zona 5'!Z47, $B$4="MORA", 'Zona 5'!Z64, $B$4="DELTEBRE", 'Zona 5'!Z81)</f>
        <v>0</v>
      </c>
      <c r="AA13" s="73" cm="1">
        <f t="array" ref="AA13">_xlfn.IFS($B$4="ARCARAZO", 'Zona Norte'!AA13, $B$4="ELGOIBAR", 'Zona Norte'!AA30, $B$4="IRUN", 'Zona Norte'!AA47, $B$4="AGUSTINOS", 'Zona Norte'!AA64, $B$4="NAVAS", 'Zona Norte'!AA81, $B$4="TUDELA", 'Zona Norte'!AA98, $B$4="TAUSA", 'Zona Norte'!AA115, $B$4="PINEDA", 'Zona 3'!AA13, $B$4="MATARÓ", 'Zona 3'!AA30, $B$4="ARENYS", 'Zona 3'!AA47, $B$4="FIGUERES", 'Zona 3'!AA64, $B$4="BANYOLES", 'Zona 3'!AA81, $B$4="PALAFRUGELL", 'Zona 3'!AA98,  $B$4="SANT FELIU", 'Zona 3'!AA115, $B$4="LLORET", 'Zona 3'!AA132, $B$4="PREMIÀ", 'Zona 4'!AA13, $B$4="BARCELONA", 'Zona 4'!AA30, $B$4="BADALONA", 'Zona 4'!AA47, $B$4="EL_VENDRELL", 'Zona 4'!AA64, $B$4="VILANOVA", 'Zona 4'!AA81, $B$4="TORTOSA", 'Zona 5'!AA13, $B$4="VINAROZ", 'Zona 5'!AA30, $B$4="AMPOSTA",'Zona 5'!AA47, $B$4="MORA", 'Zona 5'!AA64, $B$4="DELTEBRE", 'Zona 5'!AA81)</f>
        <v>0</v>
      </c>
      <c r="AB13" s="37" cm="1">
        <f t="array" ref="AB13">_xlfn.IFS($B$4="ARCARAZO", 'Zona Norte'!AB13, $B$4="ELGOIBAR", 'Zona Norte'!AB30, $B$4="IRUN", 'Zona Norte'!AB47, $B$4="AGUSTINOS", 'Zona Norte'!AB64, $B$4="NAVAS", 'Zona Norte'!AB81, $B$4="TUDELA", 'Zona Norte'!AB98, $B$4="TAUSA", 'Zona Norte'!AB115, $B$4="PINEDA", 'Zona 3'!AB13, $B$4="MATARÓ", 'Zona 3'!AB30, $B$4="ARENYS", 'Zona 3'!AB47, $B$4="FIGUERES", 'Zona 3'!AB64, $B$4="BANYOLES", 'Zona 3'!AB81, $B$4="PALAFRUGELL", 'Zona 3'!AB98,  $B$4="SANT FELIU", 'Zona 3'!AB115, $B$4="LLORET", 'Zona 3'!AB132, $B$4="PREMIÀ", 'Zona 4'!AB13, $B$4="BARCELONA", 'Zona 4'!AB30, $B$4="BADALONA", 'Zona 4'!AB47, $B$4="EL_VENDRELL", 'Zona 4'!AB64, $B$4="VILANOVA", 'Zona 4'!AB81, $B$4="TORTOSA", 'Zona 5'!AB13, $B$4="VINAROZ", 'Zona 5'!AB30, $B$4="AMPOSTA",'Zona 5'!AB47, $B$4="MORA", 'Zona 5'!AB64, $B$4="DELTEBRE", 'Zona 5'!AB81)</f>
        <v>0</v>
      </c>
      <c r="AC13" s="37" cm="1">
        <f t="array" ref="AC13">_xlfn.IFS($B$4="ARCARAZO", 'Zona Norte'!AC13, $B$4="ELGOIBAR", 'Zona Norte'!AC30, $B$4="IRUN", 'Zona Norte'!AC47, $B$4="AGUSTINOS", 'Zona Norte'!AC64, $B$4="NAVAS", 'Zona Norte'!AC81, $B$4="TUDELA", 'Zona Norte'!AC98, $B$4="TAUSA", 'Zona Norte'!AC115, $B$4="PINEDA", 'Zona 3'!AC13, $B$4="MATARÓ", 'Zona 3'!AC30, $B$4="ARENYS", 'Zona 3'!AC47, $B$4="FIGUERES", 'Zona 3'!AC64, $B$4="BANYOLES", 'Zona 3'!AC81, $B$4="PALAFRUGELL", 'Zona 3'!AC98,  $B$4="SANT FELIU", 'Zona 3'!AC115, $B$4="LLORET", 'Zona 3'!AC132, $B$4="PREMIÀ", 'Zona 4'!AC13, $B$4="BARCELONA", 'Zona 4'!AC30, $B$4="BADALONA", 'Zona 4'!AC47, $B$4="EL_VENDRELL", 'Zona 4'!AC64, $B$4="VILANOVA", 'Zona 4'!AC81, $B$4="TORTOSA", 'Zona 5'!AC13, $B$4="VINAROZ", 'Zona 5'!AC30, $B$4="AMPOSTA",'Zona 5'!AC47, $B$4="MORA", 'Zona 5'!AC64, $B$4="DELTEBRE", 'Zona 5'!AC81)</f>
        <v>0</v>
      </c>
      <c r="AD13" s="37" cm="1">
        <f t="array" ref="AD13">_xlfn.IFS($B$4="ARCARAZO", 'Zona Norte'!AD13, $B$4="ELGOIBAR", 'Zona Norte'!AD30, $B$4="IRUN", 'Zona Norte'!AD47, $B$4="AGUSTINOS", 'Zona Norte'!AD64, $B$4="NAVAS", 'Zona Norte'!AD81, $B$4="TUDELA", 'Zona Norte'!AD98, $B$4="TAUSA", 'Zona Norte'!AD115, $B$4="PINEDA", 'Zona 3'!AD13, $B$4="MATARÓ", 'Zona 3'!AD30, $B$4="ARENYS", 'Zona 3'!AD47, $B$4="FIGUERES", 'Zona 3'!AD64, $B$4="BANYOLES", 'Zona 3'!AD81, $B$4="PALAFRUGELL", 'Zona 3'!AD98,  $B$4="SANT FELIU", 'Zona 3'!AD115, $B$4="LLORET", 'Zona 3'!AD132, $B$4="PREMIÀ", 'Zona 4'!AD13, $B$4="BARCELONA", 'Zona 4'!AD30, $B$4="BADALONA", 'Zona 4'!AD47, $B$4="EL_VENDRELL", 'Zona 4'!AD64, $B$4="VILANOVA", 'Zona 4'!AD81, $B$4="TORTOSA", 'Zona 5'!AD13, $B$4="VINAROZ", 'Zona 5'!AD30, $B$4="AMPOSTA",'Zona 5'!AD47, $B$4="MORA", 'Zona 5'!AD64, $B$4="DELTEBRE", 'Zona 5'!AD81)</f>
        <v>0</v>
      </c>
      <c r="AE13" s="37" cm="1">
        <f t="array" ref="AE13">_xlfn.IFS($B$4="ARCARAZO", 'Zona Norte'!AE13, $B$4="ELGOIBAR", 'Zona Norte'!AE30, $B$4="IRUN", 'Zona Norte'!AE47, $B$4="AGUSTINOS", 'Zona Norte'!AE64, $B$4="NAVAS", 'Zona Norte'!AE81, $B$4="TUDELA", 'Zona Norte'!AE98, $B$4="TAUSA", 'Zona Norte'!AE115, $B$4="PINEDA", 'Zona 3'!AE13, $B$4="MATARÓ", 'Zona 3'!AE30, $B$4="ARENYS", 'Zona 3'!AE47, $B$4="FIGUERES", 'Zona 3'!AE64, $B$4="BANYOLES", 'Zona 3'!AE81, $B$4="PALAFRUGELL", 'Zona 3'!AE98,  $B$4="SANT FELIU", 'Zona 3'!AE115, $B$4="LLORET", 'Zona 3'!AE132, $B$4="PREMIÀ", 'Zona 4'!AE13, $B$4="BARCELONA", 'Zona 4'!AE30, $B$4="BADALONA", 'Zona 4'!AE47, $B$4="EL_VENDRELL", 'Zona 4'!AE64, $B$4="VILANOVA", 'Zona 4'!AE81, $B$4="TORTOSA", 'Zona 5'!AE13, $B$4="VINAROZ", 'Zona 5'!AE30, $B$4="AMPOSTA",'Zona 5'!AE47, $B$4="MORA", 'Zona 5'!AE64, $B$4="DELTEBRE", 'Zona 5'!AE81)</f>
        <v>0</v>
      </c>
      <c r="AF13" s="17"/>
      <c r="AG13" s="37" cm="1">
        <f t="array" ref="AG13">_xlfn.IFS($B$4="ARCARAZO", 'Zona Norte'!AG13, $B$4="ELGOIBAR", 'Zona Norte'!AG30, $B$4="IRUN", 'Zona Norte'!AG47, $B$4="AGUSTINOS", 'Zona Norte'!AG64, $B$4="NAVAS", 'Zona Norte'!AG81, $B$4="TUDELA", 'Zona Norte'!AG98, $B$4="TAUSA", 'Zona Norte'!AG115, $B$4="PINEDA", 'Zona 3'!AG13, $B$4="MATARÓ", 'Zona 3'!AG30, $B$4="ARENYS", 'Zona 3'!AG47, $B$4="FIGUERES", 'Zona 3'!AG64, $B$4="BANYOLES", 'Zona 3'!AG81, $B$4="PALAFRUGELL", 'Zona 3'!AG98,  $B$4="SANT FELIU", 'Zona 3'!AG115, $B$4="LLORET", 'Zona 3'!AG132, $B$4="PREMIÀ", 'Zona 4'!AG13, $B$4="BARCELONA", 'Zona 4'!AG30, $B$4="BADALONA", 'Zona 4'!AG47, $B$4="EL_VENDRELL", 'Zona 4'!AG64, $B$4="VILANOVA", 'Zona 4'!AG81, $B$4="TORTOSA", 'Zona 5'!AG13, $B$4="VINAROZ", 'Zona 5'!AG30, $B$4="AMPOSTA",'Zona 5'!AG47, $B$4="MORA", 'Zona 5'!AG64, $B$4="DELTEBRE", 'Zona 5'!AG81)</f>
        <v>0</v>
      </c>
      <c r="AH13" s="37" cm="1">
        <f t="array" ref="AH13">_xlfn.IFS($B$4="ARCARAZO", 'Zona Norte'!AH13, $B$4="ELGOIBAR", 'Zona Norte'!AH30, $B$4="IRUN", 'Zona Norte'!AH47, $B$4="AGUSTINOS", 'Zona Norte'!AH64, $B$4="NAVAS", 'Zona Norte'!AH81, $B$4="TUDELA", 'Zona Norte'!AH98, $B$4="TAUSA", 'Zona Norte'!AH115, $B$4="PINEDA", 'Zona 3'!AH13, $B$4="MATARÓ", 'Zona 3'!AH30, $B$4="ARENYS", 'Zona 3'!AH47, $B$4="FIGUERES", 'Zona 3'!AH64, $B$4="BANYOLES", 'Zona 3'!AH81, $B$4="PALAFRUGELL", 'Zona 3'!AH98,  $B$4="SANT FELIU", 'Zona 3'!AH115, $B$4="LLORET", 'Zona 3'!AH132, $B$4="PREMIÀ", 'Zona 4'!AH13, $B$4="BARCELONA", 'Zona 4'!AH30, $B$4="BADALONA", 'Zona 4'!AH47, $B$4="EL_VENDRELL", 'Zona 4'!AH64, $B$4="VILANOVA", 'Zona 4'!AH81, $B$4="TORTOSA", 'Zona 5'!AH13, $B$4="VINAROZ", 'Zona 5'!AH30, $B$4="AMPOSTA",'Zona 5'!AH47, $B$4="MORA", 'Zona 5'!AH64, $B$4="DELTEBRE", 'Zona 5'!AH81)</f>
        <v>0</v>
      </c>
      <c r="AI13" s="37" cm="1">
        <f t="array" ref="AI13">_xlfn.IFS($B$4="ARCARAZO", 'Zona Norte'!AI13, $B$4="ELGOIBAR", 'Zona Norte'!AI30, $B$4="IRUN", 'Zona Norte'!AI47, $B$4="AGUSTINOS", 'Zona Norte'!AI64, $B$4="NAVAS", 'Zona Norte'!AI81, $B$4="TUDELA", 'Zona Norte'!AI98, $B$4="TAUSA", 'Zona Norte'!AI115, $B$4="PINEDA", 'Zona 3'!AI13, $B$4="MATARÓ", 'Zona 3'!AI30, $B$4="ARENYS", 'Zona 3'!AI47, $B$4="FIGUERES", 'Zona 3'!AI64, $B$4="BANYOLES", 'Zona 3'!AI81, $B$4="PALAFRUGELL", 'Zona 3'!AI98,  $B$4="SANT FELIU", 'Zona 3'!AI115, $B$4="LLORET", 'Zona 3'!AI132, $B$4="PREMIÀ", 'Zona 4'!AI13, $B$4="BARCELONA", 'Zona 4'!AI30, $B$4="BADALONA", 'Zona 4'!AI47, $B$4="EL_VENDRELL", 'Zona 4'!AI64, $B$4="VILANOVA", 'Zona 4'!AI81, $B$4="TORTOSA", 'Zona 5'!AI13, $B$4="VINAROZ", 'Zona 5'!AI30, $B$4="AMPOSTA",'Zona 5'!AI47, $B$4="MORA", 'Zona 5'!AI64, $B$4="DELTEBRE", 'Zona 5'!AI81)</f>
        <v>0</v>
      </c>
      <c r="AJ13" s="37" cm="1">
        <f t="array" ref="AJ13">_xlfn.IFS($B$4="ARCARAZO", 'Zona Norte'!AJ13, $B$4="ELGOIBAR", 'Zona Norte'!AJ30, $B$4="IRUN", 'Zona Norte'!AJ47, $B$4="AGUSTINOS", 'Zona Norte'!AJ64, $B$4="NAVAS", 'Zona Norte'!AJ81, $B$4="TUDELA", 'Zona Norte'!AJ98, $B$4="TAUSA", 'Zona Norte'!AJ115, $B$4="PINEDA", 'Zona 3'!AJ13, $B$4="MATARÓ", 'Zona 3'!AJ30, $B$4="ARENYS", 'Zona 3'!AJ47, $B$4="FIGUERES", 'Zona 3'!AJ64, $B$4="BANYOLES", 'Zona 3'!AJ81, $B$4="PALAFRUGELL", 'Zona 3'!AJ98,  $B$4="SANT FELIU", 'Zona 3'!AJ115, $B$4="LLORET", 'Zona 3'!AJ132, $B$4="PREMIÀ", 'Zona 4'!AJ13, $B$4="BARCELONA", 'Zona 4'!AJ30, $B$4="BADALONA", 'Zona 4'!AJ47, $B$4="EL_VENDRELL", 'Zona 4'!AJ64, $B$4="VILANOVA", 'Zona 4'!AJ81, $B$4="TORTOSA", 'Zona 5'!AJ13, $B$4="VINAROZ", 'Zona 5'!AJ30, $B$4="AMPOSTA",'Zona 5'!AJ47, $B$4="MORA", 'Zona 5'!AJ64, $B$4="DELTEBRE", 'Zona 5'!AJ81)</f>
        <v>0</v>
      </c>
      <c r="AK13" s="73" cm="1">
        <f t="array" ref="AK13">_xlfn.IFS($B$4="ARCARAZO", 'Zona Norte'!AK13, $B$4="ELGOIBAR", 'Zona Norte'!AK30, $B$4="IRUN", 'Zona Norte'!AK47, $B$4="AGUSTINOS", 'Zona Norte'!AK64, $B$4="NAVAS", 'Zona Norte'!AK81, $B$4="TUDELA", 'Zona Norte'!AK98, $B$4="TAUSA", 'Zona Norte'!AK115, $B$4="PINEDA", 'Zona 3'!AK13, $B$4="MATARÓ", 'Zona 3'!AK30, $B$4="ARENYS", 'Zona 3'!AK47, $B$4="FIGUERES", 'Zona 3'!AK64, $B$4="BANYOLES", 'Zona 3'!AK81, $B$4="PALAFRUGELL", 'Zona 3'!AK98,  $B$4="SANT FELIU", 'Zona 3'!AK115, $B$4="LLORET", 'Zona 3'!AK132, $B$4="PREMIÀ", 'Zona 4'!AK13, $B$4="BARCELONA", 'Zona 4'!AK30, $B$4="BADALONA", 'Zona 4'!AK47, $B$4="EL_VENDRELL", 'Zona 4'!AK64, $B$4="VILANOVA", 'Zona 4'!AK81, $B$4="TORTOSA", 'Zona 5'!AK13, $B$4="VINAROZ", 'Zona 5'!AK30, $B$4="AMPOSTA",'Zona 5'!AK47, $B$4="MORA", 'Zona 5'!AK64, $B$4="DELTEBRE", 'Zona 5'!AK81)</f>
        <v>0</v>
      </c>
      <c r="AL13" s="37" cm="1">
        <f t="array" ref="AL13">_xlfn.IFS($B$4="ARCARAZO", 'Zona Norte'!AL13, $B$4="ELGOIBAR", 'Zona Norte'!AL30, $B$4="IRUN", 'Zona Norte'!AL47, $B$4="AGUSTINOS", 'Zona Norte'!AL64, $B$4="NAVAS", 'Zona Norte'!AL81, $B$4="TUDELA", 'Zona Norte'!AL98, $B$4="TAUSA", 'Zona Norte'!AL115, $B$4="PINEDA", 'Zona 3'!AL13, $B$4="MATARÓ", 'Zona 3'!AL30, $B$4="ARENYS", 'Zona 3'!AL47, $B$4="FIGUERES", 'Zona 3'!AL64, $B$4="BANYOLES", 'Zona 3'!AL81, $B$4="PALAFRUGELL", 'Zona 3'!AL98,  $B$4="SANT FELIU", 'Zona 3'!AL115, $B$4="LLORET", 'Zona 3'!AL132, $B$4="PREMIÀ", 'Zona 4'!AL13, $B$4="BARCELONA", 'Zona 4'!AL30, $B$4="BADALONA", 'Zona 4'!AL47, $B$4="EL_VENDRELL", 'Zona 4'!AL64, $B$4="VILANOVA", 'Zona 4'!AL81, $B$4="TORTOSA", 'Zona 5'!AL13, $B$4="VINAROZ", 'Zona 5'!AL30, $B$4="AMPOSTA",'Zona 5'!AL47, $B$4="MORA", 'Zona 5'!AL64, $B$4="DELTEBRE", 'Zona 5'!AL81)</f>
        <v>0</v>
      </c>
      <c r="AM13" s="37" cm="1">
        <f t="array" ref="AM13">_xlfn.IFS($B$4="ARCARAZO", 'Zona Norte'!AM13, $B$4="ELGOIBAR", 'Zona Norte'!AM30, $B$4="IRUN", 'Zona Norte'!AM47, $B$4="AGUSTINOS", 'Zona Norte'!AM64, $B$4="NAVAS", 'Zona Norte'!AM81, $B$4="TUDELA", 'Zona Norte'!AM98, $B$4="TAUSA", 'Zona Norte'!AM115, $B$4="PINEDA", 'Zona 3'!AM13, $B$4="MATARÓ", 'Zona 3'!AM30, $B$4="ARENYS", 'Zona 3'!AM47, $B$4="FIGUERES", 'Zona 3'!AM64, $B$4="BANYOLES", 'Zona 3'!AM81, $B$4="PALAFRUGELL", 'Zona 3'!AM98,  $B$4="SANT FELIU", 'Zona 3'!AM115, $B$4="LLORET", 'Zona 3'!AM132, $B$4="PREMIÀ", 'Zona 4'!AM13, $B$4="BARCELONA", 'Zona 4'!AM30, $B$4="BADALONA", 'Zona 4'!AM47, $B$4="EL_VENDRELL", 'Zona 4'!AM64, $B$4="VILANOVA", 'Zona 4'!AM81, $B$4="TORTOSA", 'Zona 5'!AM13, $B$4="VINAROZ", 'Zona 5'!AM30, $B$4="AMPOSTA",'Zona 5'!AM47, $B$4="MORA", 'Zona 5'!AM64, $B$4="DELTEBRE", 'Zona 5'!AM81)</f>
        <v>0</v>
      </c>
      <c r="AN13" s="37" cm="1">
        <f t="array" ref="AN13">_xlfn.IFS($B$4="ARCARAZO", 'Zona Norte'!AN13, $B$4="ELGOIBAR", 'Zona Norte'!AN30, $B$4="IRUN", 'Zona Norte'!AN47, $B$4="AGUSTINOS", 'Zona Norte'!AN64, $B$4="NAVAS", 'Zona Norte'!AN81, $B$4="TUDELA", 'Zona Norte'!AN98, $B$4="TAUSA", 'Zona Norte'!AN115, $B$4="PINEDA", 'Zona 3'!AN13, $B$4="MATARÓ", 'Zona 3'!AN30, $B$4="ARENYS", 'Zona 3'!AN47, $B$4="FIGUERES", 'Zona 3'!AN64, $B$4="BANYOLES", 'Zona 3'!AN81, $B$4="PALAFRUGELL", 'Zona 3'!AN98,  $B$4="SANT FELIU", 'Zona 3'!AN115, $B$4="LLORET", 'Zona 3'!AN132, $B$4="PREMIÀ", 'Zona 4'!AN13, $B$4="BARCELONA", 'Zona 4'!AN30, $B$4="BADALONA", 'Zona 4'!AN47, $B$4="EL_VENDRELL", 'Zona 4'!AN64, $B$4="VILANOVA", 'Zona 4'!AN81, $B$4="TORTOSA", 'Zona 5'!AN13, $B$4="VINAROZ", 'Zona 5'!AN30, $B$4="AMPOSTA",'Zona 5'!AN47, $B$4="MORA", 'Zona 5'!AN64, $B$4="DELTEBRE", 'Zona 5'!AN81)</f>
        <v>0</v>
      </c>
      <c r="AO13" s="73" cm="1">
        <f t="array" ref="AO13">_xlfn.IFS($B$4="ARCARAZO", 'Zona Norte'!AO13, $B$4="ELGOIBAR", 'Zona Norte'!AO30, $B$4="IRUN", 'Zona Norte'!AO47, $B$4="AGUSTINOS", 'Zona Norte'!AO64, $B$4="NAVAS", 'Zona Norte'!AO81, $B$4="TUDELA", 'Zona Norte'!AO98, $B$4="TAUSA", 'Zona Norte'!AO115, $B$4="PINEDA", 'Zona 3'!AO13, $B$4="MATARÓ", 'Zona 3'!AO30, $B$4="ARENYS", 'Zona 3'!AO47, $B$4="FIGUERES", 'Zona 3'!AO64, $B$4="BANYOLES", 'Zona 3'!AO81, $B$4="PALAFRUGELL", 'Zona 3'!AO98,  $B$4="SANT FELIU", 'Zona 3'!AO115, $B$4="LLORET", 'Zona 3'!AO132, $B$4="PREMIÀ", 'Zona 4'!AO13, $B$4="BARCELONA", 'Zona 4'!AO30, $B$4="BADALONA", 'Zona 4'!AO47, $B$4="EL_VENDRELL", 'Zona 4'!AO64, $B$4="VILANOVA", 'Zona 4'!AO81, $B$4="TORTOSA", 'Zona 5'!AO13, $B$4="VINAROZ", 'Zona 5'!AO30, $B$4="AMPOSTA",'Zona 5'!AO47, $B$4="MORA", 'Zona 5'!AO64, $B$4="DELTEBRE", 'Zona 5'!AO81)</f>
        <v>0</v>
      </c>
      <c r="AP13" s="37" cm="1">
        <f t="array" ref="AP13">_xlfn.IFS($B$4="ARCARAZO", 'Zona Norte'!AP13, $B$4="ELGOIBAR", 'Zona Norte'!AP30, $B$4="IRUN", 'Zona Norte'!AP47, $B$4="AGUSTINOS", 'Zona Norte'!AP64, $B$4="NAVAS", 'Zona Norte'!AP81, $B$4="TUDELA", 'Zona Norte'!AP98, $B$4="TAUSA", 'Zona Norte'!AP115, $B$4="PINEDA", 'Zona 3'!AP13, $B$4="MATARÓ", 'Zona 3'!AP30, $B$4="ARENYS", 'Zona 3'!AP47, $B$4="FIGUERES", 'Zona 3'!AP64, $B$4="BANYOLES", 'Zona 3'!AP81, $B$4="PALAFRUGELL", 'Zona 3'!AP98,  $B$4="SANT FELIU", 'Zona 3'!AP115, $B$4="LLORET", 'Zona 3'!AP132, $B$4="PREMIÀ", 'Zona 4'!AP13, $B$4="BARCELONA", 'Zona 4'!AP30, $B$4="BADALONA", 'Zona 4'!AP47, $B$4="EL_VENDRELL", 'Zona 4'!AP64, $B$4="VILANOVA", 'Zona 4'!AP81, $B$4="TORTOSA", 'Zona 5'!AP13, $B$4="VINAROZ", 'Zona 5'!AP30, $B$4="AMPOSTA",'Zona 5'!AP47, $B$4="MORA", 'Zona 5'!AP64, $B$4="DELTEBRE", 'Zona 5'!AP81)</f>
        <v>0</v>
      </c>
      <c r="AQ13" s="37" cm="1">
        <f t="array" ref="AQ13">_xlfn.IFS($B$4="ARCARAZO", 'Zona Norte'!AQ13, $B$4="ELGOIBAR", 'Zona Norte'!AQ30, $B$4="IRUN", 'Zona Norte'!AQ47, $B$4="AGUSTINOS", 'Zona Norte'!AQ64, $B$4="NAVAS", 'Zona Norte'!AQ81, $B$4="TUDELA", 'Zona Norte'!AQ98, $B$4="TAUSA", 'Zona Norte'!AQ115, $B$4="PINEDA", 'Zona 3'!AQ13, $B$4="MATARÓ", 'Zona 3'!AQ30, $B$4="ARENYS", 'Zona 3'!AQ47, $B$4="FIGUERES", 'Zona 3'!AQ64, $B$4="BANYOLES", 'Zona 3'!AQ81, $B$4="PALAFRUGELL", 'Zona 3'!AQ98,  $B$4="SANT FELIU", 'Zona 3'!AQ115, $B$4="LLORET", 'Zona 3'!AQ132, $B$4="PREMIÀ", 'Zona 4'!AQ13, $B$4="BARCELONA", 'Zona 4'!AQ30, $B$4="BADALONA", 'Zona 4'!AQ47, $B$4="EL_VENDRELL", 'Zona 4'!AQ64, $B$4="VILANOVA", 'Zona 4'!AQ81, $B$4="TORTOSA", 'Zona 5'!AQ13, $B$4="VINAROZ", 'Zona 5'!AQ30, $B$4="AMPOSTA",'Zona 5'!AQ47, $B$4="MORA", 'Zona 5'!AQ64, $B$4="DELTEBRE", 'Zona 5'!AQ81)</f>
        <v>0</v>
      </c>
      <c r="AR13" s="37" cm="1">
        <f t="array" ref="AR13">_xlfn.IFS($B$4="ARCARAZO", 'Zona Norte'!AR13, $B$4="ELGOIBAR", 'Zona Norte'!AR30, $B$4="IRUN", 'Zona Norte'!AR47, $B$4="AGUSTINOS", 'Zona Norte'!AR64, $B$4="NAVAS", 'Zona Norte'!AR81, $B$4="TUDELA", 'Zona Norte'!AR98, $B$4="TAUSA", 'Zona Norte'!AR115, $B$4="PINEDA", 'Zona 3'!AR13, $B$4="MATARÓ", 'Zona 3'!AR30, $B$4="ARENYS", 'Zona 3'!AR47, $B$4="FIGUERES", 'Zona 3'!AR64, $B$4="BANYOLES", 'Zona 3'!AR81, $B$4="PALAFRUGELL", 'Zona 3'!AR98,  $B$4="SANT FELIU", 'Zona 3'!AR115, $B$4="LLORET", 'Zona 3'!AR132, $B$4="PREMIÀ", 'Zona 4'!AR13, $B$4="BARCELONA", 'Zona 4'!AR30, $B$4="BADALONA", 'Zona 4'!AR47, $B$4="EL_VENDRELL", 'Zona 4'!AR64, $B$4="VILANOVA", 'Zona 4'!AR81, $B$4="TORTOSA", 'Zona 5'!AR13, $B$4="VINAROZ", 'Zona 5'!AR30, $B$4="AMPOSTA",'Zona 5'!AR47, $B$4="MORA", 'Zona 5'!AR64, $B$4="DELTEBRE", 'Zona 5'!AR81)</f>
        <v>0</v>
      </c>
      <c r="AS13" s="73" cm="1">
        <f t="array" ref="AS13">_xlfn.IFS($B$4="ARCARAZO", 'Zona Norte'!AS13, $B$4="ELGOIBAR", 'Zona Norte'!AS30, $B$4="IRUN", 'Zona Norte'!AS47, $B$4="AGUSTINOS", 'Zona Norte'!AS64, $B$4="NAVAS", 'Zona Norte'!AS81, $B$4="TUDELA", 'Zona Norte'!AS98, $B$4="TAUSA", 'Zona Norte'!AS115, $B$4="PINEDA", 'Zona 3'!AS13, $B$4="MATARÓ", 'Zona 3'!AS30, $B$4="ARENYS", 'Zona 3'!AS47, $B$4="FIGUERES", 'Zona 3'!AS64, $B$4="BANYOLES", 'Zona 3'!AS81, $B$4="PALAFRUGELL", 'Zona 3'!AS98,  $B$4="SANT FELIU", 'Zona 3'!AS115, $B$4="LLORET", 'Zona 3'!AS132, $B$4="PREMIÀ", 'Zona 4'!AS13, $B$4="BARCELONA", 'Zona 4'!AS30, $B$4="BADALONA", 'Zona 4'!AS47, $B$4="EL_VENDRELL", 'Zona 4'!AS64, $B$4="VILANOVA", 'Zona 4'!AS81, $B$4="TORTOSA", 'Zona 5'!AS13, $B$4="VINAROZ", 'Zona 5'!AS30, $B$4="AMPOSTA",'Zona 5'!AS47, $B$4="MORA", 'Zona 5'!AS64, $B$4="DELTEBRE", 'Zona 5'!AS81)</f>
        <v>0</v>
      </c>
      <c r="AT13" s="37" cm="1">
        <f t="array" ref="AT13">_xlfn.IFS($B$4="ARCARAZO", 'Zona Norte'!AT13, $B$4="ELGOIBAR", 'Zona Norte'!AT30, $B$4="IRUN", 'Zona Norte'!AT47, $B$4="AGUSTINOS", 'Zona Norte'!AT64, $B$4="NAVAS", 'Zona Norte'!AT81, $B$4="TUDELA", 'Zona Norte'!AT98, $B$4="TAUSA", 'Zona Norte'!AT115, $B$4="PINEDA", 'Zona 3'!AT13, $B$4="MATARÓ", 'Zona 3'!AT30, $B$4="ARENYS", 'Zona 3'!AT47, $B$4="FIGUERES", 'Zona 3'!AT64, $B$4="BANYOLES", 'Zona 3'!AT81, $B$4="PALAFRUGELL", 'Zona 3'!AT98,  $B$4="SANT FELIU", 'Zona 3'!AT115, $B$4="LLORET", 'Zona 3'!AT132, $B$4="PREMIÀ", 'Zona 4'!AT13, $B$4="BARCELONA", 'Zona 4'!AT30, $B$4="BADALONA", 'Zona 4'!AT47, $B$4="EL_VENDRELL", 'Zona 4'!AT64, $B$4="VILANOVA", 'Zona 4'!AT81, $B$4="TORTOSA", 'Zona 5'!AT13, $B$4="VINAROZ", 'Zona 5'!AT30, $B$4="AMPOSTA",'Zona 5'!AT47, $B$4="MORA", 'Zona 5'!AT64, $B$4="DELTEBRE", 'Zona 5'!AT81)</f>
        <v>0</v>
      </c>
      <c r="AU13" s="37" cm="1">
        <f t="array" ref="AU13">_xlfn.IFS($B$4="ARCARAZO", 'Zona Norte'!AU13, $B$4="ELGOIBAR", 'Zona Norte'!AU30, $B$4="IRUN", 'Zona Norte'!AU47, $B$4="AGUSTINOS", 'Zona Norte'!AU64, $B$4="NAVAS", 'Zona Norte'!AU81, $B$4="TUDELA", 'Zona Norte'!AU98, $B$4="TAUSA", 'Zona Norte'!AU115, $B$4="PINEDA", 'Zona 3'!AU13, $B$4="MATARÓ", 'Zona 3'!AU30, $B$4="ARENYS", 'Zona 3'!AU47, $B$4="FIGUERES", 'Zona 3'!AU64, $B$4="BANYOLES", 'Zona 3'!AU81, $B$4="PALAFRUGELL", 'Zona 3'!AU98,  $B$4="SANT FELIU", 'Zona 3'!AU115, $B$4="LLORET", 'Zona 3'!AU132, $B$4="PREMIÀ", 'Zona 4'!AU13, $B$4="BARCELONA", 'Zona 4'!AU30, $B$4="BADALONA", 'Zona 4'!AU47, $B$4="EL_VENDRELL", 'Zona 4'!AU64, $B$4="VILANOVA", 'Zona 4'!AU81, $B$4="TORTOSA", 'Zona 5'!AU13, $B$4="VINAROZ", 'Zona 5'!AU30, $B$4="AMPOSTA",'Zona 5'!AU47, $B$4="MORA", 'Zona 5'!AU64, $B$4="DELTEBRE", 'Zona 5'!AU81)</f>
        <v>0</v>
      </c>
      <c r="AV13" s="37" cm="1">
        <f t="array" ref="AV13">_xlfn.IFS($B$4="ARCARAZO", 'Zona Norte'!AV13, $B$4="ELGOIBAR", 'Zona Norte'!AV30, $B$4="IRUN", 'Zona Norte'!AV47, $B$4="AGUSTINOS", 'Zona Norte'!AV64, $B$4="NAVAS", 'Zona Norte'!AV81, $B$4="TUDELA", 'Zona Norte'!AV98, $B$4="TAUSA", 'Zona Norte'!AV115, $B$4="PINEDA", 'Zona 3'!AV13, $B$4="MATARÓ", 'Zona 3'!AV30, $B$4="ARENYS", 'Zona 3'!AV47, $B$4="FIGUERES", 'Zona 3'!AV64, $B$4="BANYOLES", 'Zona 3'!AV81, $B$4="PALAFRUGELL", 'Zona 3'!AV98,  $B$4="SANT FELIU", 'Zona 3'!AV115, $B$4="LLORET", 'Zona 3'!AV132, $B$4="PREMIÀ", 'Zona 4'!AV13, $B$4="BARCELONA", 'Zona 4'!AV30, $B$4="BADALONA", 'Zona 4'!AV47, $B$4="EL_VENDRELL", 'Zona 4'!AV64, $B$4="VILANOVA", 'Zona 4'!AV81, $B$4="TORTOSA", 'Zona 5'!AV13, $B$4="VINAROZ", 'Zona 5'!AV30, $B$4="AMPOSTA",'Zona 5'!AV47, $B$4="MORA", 'Zona 5'!AV64, $B$4="DELTEBRE", 'Zona 5'!AV81)</f>
        <v>0</v>
      </c>
      <c r="AW13" s="37" cm="1">
        <f t="array" ref="AW13">_xlfn.IFS($B$4="ARCARAZO", 'Zona Norte'!AW13, $B$4="ELGOIBAR", 'Zona Norte'!AW30, $B$4="IRUN", 'Zona Norte'!AW47, $B$4="AGUSTINOS", 'Zona Norte'!AW64, $B$4="NAVAS", 'Zona Norte'!AW81, $B$4="TUDELA", 'Zona Norte'!AW98, $B$4="TAUSA", 'Zona Norte'!AW115, $B$4="PINEDA", 'Zona 3'!AW13, $B$4="MATARÓ", 'Zona 3'!AW30, $B$4="ARENYS", 'Zona 3'!AW47, $B$4="FIGUERES", 'Zona 3'!AW64, $B$4="BANYOLES", 'Zona 3'!AW81, $B$4="PALAFRUGELL", 'Zona 3'!AW98,  $B$4="SANT FELIU", 'Zona 3'!AW115, $B$4="LLORET", 'Zona 3'!AW132, $B$4="PREMIÀ", 'Zona 4'!AW13, $B$4="BARCELONA", 'Zona 4'!AW30, $B$4="BADALONA", 'Zona 4'!AW47, $B$4="EL_VENDRELL", 'Zona 4'!AW64, $B$4="VILANOVA", 'Zona 4'!AW81, $B$4="TORTOSA", 'Zona 5'!AW13, $B$4="VINAROZ", 'Zona 5'!AW30, $B$4="AMPOSTA",'Zona 5'!AW47, $B$4="MORA", 'Zona 5'!AW64, $B$4="DELTEBRE", 'Zona 5'!AW81)</f>
        <v>0</v>
      </c>
      <c r="AX13" s="73" cm="1">
        <f t="array" ref="AX13">_xlfn.IFS($B$4="ARCARAZO", 'Zona Norte'!AX13, $B$4="ELGOIBAR", 'Zona Norte'!AX30, $B$4="IRUN", 'Zona Norte'!AX47, $B$4="AGUSTINOS", 'Zona Norte'!AX64, $B$4="NAVAS", 'Zona Norte'!AX81, $B$4="TUDELA", 'Zona Norte'!AX98, $B$4="TAUSA", 'Zona Norte'!AX115, $B$4="PINEDA", 'Zona 3'!AX13, $B$4="MATARÓ", 'Zona 3'!AX30, $B$4="ARENYS", 'Zona 3'!AX47, $B$4="FIGUERES", 'Zona 3'!AX64, $B$4="BANYOLES", 'Zona 3'!AX81, $B$4="PALAFRUGELL", 'Zona 3'!AX98,  $B$4="SANT FELIU", 'Zona 3'!AX115, $B$4="LLORET", 'Zona 3'!AX132, $B$4="PREMIÀ", 'Zona 4'!AX13, $B$4="BARCELONA", 'Zona 4'!AX30, $B$4="BADALONA", 'Zona 4'!AX47, $B$4="EL_VENDRELL", 'Zona 4'!AX64, $B$4="VILANOVA", 'Zona 4'!AX81, $B$4="TORTOSA", 'Zona 5'!AX13, $B$4="VINAROZ", 'Zona 5'!AX30, $B$4="AMPOSTA",'Zona 5'!AX47, $B$4="MORA", 'Zona 5'!AX64, $B$4="DELTEBRE", 'Zona 5'!AX81)</f>
        <v>0</v>
      </c>
      <c r="AY13" s="37" cm="1">
        <f t="array" ref="AY13">_xlfn.IFS($B$4="ARCARAZO", 'Zona Norte'!AY13, $B$4="ELGOIBAR", 'Zona Norte'!AY30, $B$4="IRUN", 'Zona Norte'!AY47, $B$4="AGUSTINOS", 'Zona Norte'!AY64, $B$4="NAVAS", 'Zona Norte'!AY81, $B$4="TUDELA", 'Zona Norte'!AY98, $B$4="TAUSA", 'Zona Norte'!AY115, $B$4="PINEDA", 'Zona 3'!AY13, $B$4="MATARÓ", 'Zona 3'!AY30, $B$4="ARENYS", 'Zona 3'!AY47, $B$4="FIGUERES", 'Zona 3'!AY64, $B$4="BANYOLES", 'Zona 3'!AY81, $B$4="PALAFRUGELL", 'Zona 3'!AY98,  $B$4="SANT FELIU", 'Zona 3'!AY115, $B$4="LLORET", 'Zona 3'!AY132, $B$4="PREMIÀ", 'Zona 4'!AY13, $B$4="BARCELONA", 'Zona 4'!AY30, $B$4="BADALONA", 'Zona 4'!AY47, $B$4="EL_VENDRELL", 'Zona 4'!AY64, $B$4="VILANOVA", 'Zona 4'!AY81, $B$4="TORTOSA", 'Zona 5'!AY13, $B$4="VINAROZ", 'Zona 5'!AY30, $B$4="AMPOSTA",'Zona 5'!AY47, $B$4="MORA", 'Zona 5'!AY64, $B$4="DELTEBRE", 'Zona 5'!AY81)</f>
        <v>0</v>
      </c>
      <c r="AZ13" s="37" cm="1">
        <f t="array" ref="AZ13">_xlfn.IFS($B$4="ARCARAZO", 'Zona Norte'!AZ13, $B$4="ELGOIBAR", 'Zona Norte'!AZ30, $B$4="IRUN", 'Zona Norte'!AZ47, $B$4="AGUSTINOS", 'Zona Norte'!AZ64, $B$4="NAVAS", 'Zona Norte'!AZ81, $B$4="TUDELA", 'Zona Norte'!AZ98, $B$4="TAUSA", 'Zona Norte'!AZ115, $B$4="PINEDA", 'Zona 3'!AZ13, $B$4="MATARÓ", 'Zona 3'!AZ30, $B$4="ARENYS", 'Zona 3'!AZ47, $B$4="FIGUERES", 'Zona 3'!AZ64, $B$4="BANYOLES", 'Zona 3'!AZ81, $B$4="PALAFRUGELL", 'Zona 3'!AZ98,  $B$4="SANT FELIU", 'Zona 3'!AZ115, $B$4="LLORET", 'Zona 3'!AZ132, $B$4="PREMIÀ", 'Zona 4'!AZ13, $B$4="BARCELONA", 'Zona 4'!AZ30, $B$4="BADALONA", 'Zona 4'!AZ47, $B$4="EL_VENDRELL", 'Zona 4'!AZ64, $B$4="VILANOVA", 'Zona 4'!AZ81, $B$4="TORTOSA", 'Zona 5'!AZ13, $B$4="VINAROZ", 'Zona 5'!AZ30, $B$4="AMPOSTA",'Zona 5'!AZ47, $B$4="MORA", 'Zona 5'!AZ64, $B$4="DELTEBRE", 'Zona 5'!AZ81)</f>
        <v>0</v>
      </c>
      <c r="BA13" s="37" cm="1">
        <f t="array" ref="BA13">_xlfn.IFS($B$4="ARCARAZO", 'Zona Norte'!BA13, $B$4="ELGOIBAR", 'Zona Norte'!BA30, $B$4="IRUN", 'Zona Norte'!BA47, $B$4="AGUSTINOS", 'Zona Norte'!BA64, $B$4="NAVAS", 'Zona Norte'!BA81, $B$4="TUDELA", 'Zona Norte'!BA98, $B$4="TAUSA", 'Zona Norte'!BA115, $B$4="PINEDA", 'Zona 3'!BA13, $B$4="MATARÓ", 'Zona 3'!BA30, $B$4="ARENYS", 'Zona 3'!BA47, $B$4="FIGUERES", 'Zona 3'!BA64, $B$4="BANYOLES", 'Zona 3'!BA81, $B$4="PALAFRUGELL", 'Zona 3'!BA98,  $B$4="SANT FELIU", 'Zona 3'!BA115, $B$4="LLORET", 'Zona 3'!BA132, $B$4="PREMIÀ", 'Zona 4'!BA13, $B$4="BARCELONA", 'Zona 4'!BA30, $B$4="BADALONA", 'Zona 4'!BA47, $B$4="EL_VENDRELL", 'Zona 4'!BA64, $B$4="VILANOVA", 'Zona 4'!BA81, $B$4="TORTOSA", 'Zona 5'!BA13, $B$4="VINAROZ", 'Zona 5'!BA30, $B$4="AMPOSTA",'Zona 5'!BA47, $B$4="MORA", 'Zona 5'!BA64, $B$4="DELTEBRE", 'Zona 5'!BA81)</f>
        <v>0</v>
      </c>
      <c r="BB13" s="73" cm="1">
        <f t="array" ref="BB13">_xlfn.IFS($B$4="ARCARAZO", 'Zona Norte'!BB13, $B$4="ELGOIBAR", 'Zona Norte'!BB30, $B$4="IRUN", 'Zona Norte'!BB47, $B$4="AGUSTINOS", 'Zona Norte'!BB64, $B$4="NAVAS", 'Zona Norte'!BB81, $B$4="TUDELA", 'Zona Norte'!BB98, $B$4="TAUSA", 'Zona Norte'!BB115, $B$4="PINEDA", 'Zona 3'!BB13, $B$4="MATARÓ", 'Zona 3'!BB30, $B$4="ARENYS", 'Zona 3'!BB47, $B$4="FIGUERES", 'Zona 3'!BB64, $B$4="BANYOLES", 'Zona 3'!BB81, $B$4="PALAFRUGELL", 'Zona 3'!BB98,  $B$4="SANT FELIU", 'Zona 3'!BB115, $B$4="LLORET", 'Zona 3'!BB132, $B$4="PREMIÀ", 'Zona 4'!BB13, $B$4="BARCELONA", 'Zona 4'!BB30, $B$4="BADALONA", 'Zona 4'!BB47, $B$4="EL_VENDRELL", 'Zona 4'!BB64, $B$4="VILANOVA", 'Zona 4'!BB81, $B$4="TORTOSA", 'Zona 5'!BB13, $B$4="VINAROZ", 'Zona 5'!BB30, $B$4="AMPOSTA",'Zona 5'!BB47, $B$4="MORA", 'Zona 5'!BB64, $B$4="DELTEBRE", 'Zona 5'!BB81)</f>
        <v>0</v>
      </c>
      <c r="BC13" s="37" cm="1">
        <f t="array" ref="BC13">_xlfn.IFS($B$4="ARCARAZO", 'Zona Norte'!BC13, $B$4="ELGOIBAR", 'Zona Norte'!BC30, $B$4="IRUN", 'Zona Norte'!BC47, $B$4="AGUSTINOS", 'Zona Norte'!BC64, $B$4="NAVAS", 'Zona Norte'!BC81, $B$4="TUDELA", 'Zona Norte'!BC98, $B$4="TAUSA", 'Zona Norte'!BC115, $B$4="PINEDA", 'Zona 3'!BC13, $B$4="MATARÓ", 'Zona 3'!BC30, $B$4="ARENYS", 'Zona 3'!BC47, $B$4="FIGUERES", 'Zona 3'!BC64, $B$4="BANYOLES", 'Zona 3'!BC81, $B$4="PALAFRUGELL", 'Zona 3'!BC98,  $B$4="SANT FELIU", 'Zona 3'!BC115, $B$4="LLORET", 'Zona 3'!BC132, $B$4="PREMIÀ", 'Zona 4'!BC13, $B$4="BARCELONA", 'Zona 4'!BC30, $B$4="BADALONA", 'Zona 4'!BC47, $B$4="EL_VENDRELL", 'Zona 4'!BC64, $B$4="VILANOVA", 'Zona 4'!BC81, $B$4="TORTOSA", 'Zona 5'!BC13, $B$4="VINAROZ", 'Zona 5'!BC30, $B$4="AMPOSTA",'Zona 5'!BC47, $B$4="MORA", 'Zona 5'!BC64, $B$4="DELTEBRE", 'Zona 5'!BC81)</f>
        <v>0</v>
      </c>
      <c r="BD13" s="37" cm="1">
        <f t="array" ref="BD13">_xlfn.IFS($B$4="ARCARAZO", 'Zona Norte'!BD13, $B$4="ELGOIBAR", 'Zona Norte'!BD30, $B$4="IRUN", 'Zona Norte'!BD47, $B$4="AGUSTINOS", 'Zona Norte'!BD64, $B$4="NAVAS", 'Zona Norte'!BD81, $B$4="TUDELA", 'Zona Norte'!BD98, $B$4="TAUSA", 'Zona Norte'!BD115, $B$4="PINEDA", 'Zona 3'!BD13, $B$4="MATARÓ", 'Zona 3'!BD30, $B$4="ARENYS", 'Zona 3'!BD47, $B$4="FIGUERES", 'Zona 3'!BD64, $B$4="BANYOLES", 'Zona 3'!BD81, $B$4="PALAFRUGELL", 'Zona 3'!BD98,  $B$4="SANT FELIU", 'Zona 3'!BD115, $B$4="LLORET", 'Zona 3'!BD132, $B$4="PREMIÀ", 'Zona 4'!BD13, $B$4="BARCELONA", 'Zona 4'!BD30, $B$4="BADALONA", 'Zona 4'!BD47, $B$4="EL_VENDRELL", 'Zona 4'!BD64, $B$4="VILANOVA", 'Zona 4'!BD81, $B$4="TORTOSA", 'Zona 5'!BD13, $B$4="VINAROZ", 'Zona 5'!BD30, $B$4="AMPOSTA",'Zona 5'!BD47, $B$4="MORA", 'Zona 5'!BD64, $B$4="DELTEBRE", 'Zona 5'!BD81)</f>
        <v>0</v>
      </c>
      <c r="BE13" s="37" cm="1">
        <f t="array" ref="BE13">_xlfn.IFS($B$4="ARCARAZO", 'Zona Norte'!BE13, $B$4="ELGOIBAR", 'Zona Norte'!BE30, $B$4="IRUN", 'Zona Norte'!BE47, $B$4="AGUSTINOS", 'Zona Norte'!BE64, $B$4="NAVAS", 'Zona Norte'!BE81, $B$4="TUDELA", 'Zona Norte'!BE98, $B$4="TAUSA", 'Zona Norte'!BE115, $B$4="PINEDA", 'Zona 3'!BE13, $B$4="MATARÓ", 'Zona 3'!BE30, $B$4="ARENYS", 'Zona 3'!BE47, $B$4="FIGUERES", 'Zona 3'!BE64, $B$4="BANYOLES", 'Zona 3'!BE81, $B$4="PALAFRUGELL", 'Zona 3'!BE98,  $B$4="SANT FELIU", 'Zona 3'!BE115, $B$4="LLORET", 'Zona 3'!BE132, $B$4="PREMIÀ", 'Zona 4'!BE13, $B$4="BARCELONA", 'Zona 4'!BE30, $B$4="BADALONA", 'Zona 4'!BE47, $B$4="EL_VENDRELL", 'Zona 4'!BE64, $B$4="VILANOVA", 'Zona 4'!BE81, $B$4="TORTOSA", 'Zona 5'!BE13, $B$4="VINAROZ", 'Zona 5'!BE30, $B$4="AMPOSTA",'Zona 5'!BE47, $B$4="MORA", 'Zona 5'!BE64, $B$4="DELTEBRE", 'Zona 5'!BE81)</f>
        <v>0</v>
      </c>
      <c r="BF13" s="37" cm="1">
        <f t="array" ref="BF13">_xlfn.IFS($B$4="ARCARAZO", 'Zona Norte'!BF13, $B$4="ELGOIBAR", 'Zona Norte'!BF30, $B$4="IRUN", 'Zona Norte'!BF47, $B$4="AGUSTINOS", 'Zona Norte'!BF64, $B$4="NAVAS", 'Zona Norte'!BF81, $B$4="TUDELA", 'Zona Norte'!BF98, $B$4="TAUSA", 'Zona Norte'!BF115, $B$4="PINEDA", 'Zona 3'!BF13, $B$4="MATARÓ", 'Zona 3'!BF30, $B$4="ARENYS", 'Zona 3'!BF47, $B$4="FIGUERES", 'Zona 3'!BF64, $B$4="BANYOLES", 'Zona 3'!BF81, $B$4="PALAFRUGELL", 'Zona 3'!BF98,  $B$4="SANT FELIU", 'Zona 3'!BF115, $B$4="LLORET", 'Zona 3'!BF132, $B$4="PREMIÀ", 'Zona 4'!BF13, $B$4="BARCELONA", 'Zona 4'!BF30, $B$4="BADALONA", 'Zona 4'!BF47, $B$4="EL_VENDRELL", 'Zona 4'!BF64, $B$4="VILANOVA", 'Zona 4'!BF81, $B$4="TORTOSA", 'Zona 5'!BF13, $B$4="VINAROZ", 'Zona 5'!BF30, $B$4="AMPOSTA",'Zona 5'!BF47, $B$4="MORA", 'Zona 5'!BF64, $B$4="DELTEBRE", 'Zona 5'!BF81)</f>
        <v>0</v>
      </c>
    </row>
    <row r="14" spans="1:59" x14ac:dyDescent="0.2">
      <c r="A14" s="86" t="str" cm="1">
        <f t="array" ref="A14">_xlfn.IFS($B$3="ZONA_3",ACCIONES!M10, $B$3="ZONA_4",ACCIONES!M10, $B$3="ZONA_5", IF($B$4="VINAROZ",ACCIONES!L10,ACCIONES!M10), $B$3="ZONA_NORTE",ACCIONES!L10)</f>
        <v>Día especial de tienda</v>
      </c>
      <c r="B14" s="86"/>
      <c r="C14" s="86"/>
      <c r="D14" s="86"/>
      <c r="E14" s="75"/>
      <c r="F14" s="37" cm="1">
        <f t="array" ref="F14">_xlfn.IFS($B$4="ARCARAZO", 'Zona Norte'!F14, $B$4="ELGOIBAR", 'Zona Norte'!F31, $B$4="IRUN", 'Zona Norte'!F48, $B$4="AGUSTINOS", 'Zona Norte'!F65, $B$4="NAVAS", 'Zona Norte'!F82, $B$4="TUDELA", 'Zona Norte'!F99, $B$4="TAUSA", 'Zona Norte'!F116, $B$4="PINEDA", 'Zona 3'!F14, $B$4="MATARÓ", 'Zona 3'!F31, $B$4="ARENYS", 'Zona 3'!F48, $B$4="FIGUERES", 'Zona 3'!F65, $B$4="BANYOLES", 'Zona 3'!F82, $B$4="PALAFRUGELL", 'Zona 3'!F99,  $B$4="SANT FELIU", 'Zona 3'!F116, $B$4="LLORET", 'Zona 3'!F133, $B$4="PREMIÀ", 'Zona 4'!F14, $B$4="BARCELONA", 'Zona 4'!F31, $B$4="BADALONA", 'Zona 4'!F48, $B$4="EL_VENDRELL", 'Zona 4'!F65, $B$4="VILANOVA", 'Zona 4'!F82, $B$4="TORTOSA", 'Zona 5'!F14, $B$4="VINAROZ", 'Zona 5'!F31, $B$4="AMPOSTA",'Zona 5'!F48, $B$4="MORA", 'Zona 5'!F65, $B$4="DELTEBRE", 'Zona 5'!F82)</f>
        <v>0</v>
      </c>
      <c r="G14" s="37" cm="1">
        <f t="array" ref="G14">_xlfn.IFS($B$4="ARCARAZO", 'Zona Norte'!G14, $B$4="ELGOIBAR", 'Zona Norte'!G31, $B$4="IRUN", 'Zona Norte'!G48, $B$4="AGUSTINOS", 'Zona Norte'!G65, $B$4="NAVAS", 'Zona Norte'!G82, $B$4="TUDELA", 'Zona Norte'!G99, $B$4="TAUSA", 'Zona Norte'!G116, $B$4="PINEDA", 'Zona 3'!G14, $B$4="MATARÓ", 'Zona 3'!G31, $B$4="ARENYS", 'Zona 3'!G48, $B$4="FIGUERES", 'Zona 3'!G65, $B$4="BANYOLES", 'Zona 3'!G82, $B$4="PALAFRUGELL", 'Zona 3'!G99,  $B$4="SANT FELIU", 'Zona 3'!G116, $B$4="LLORET", 'Zona 3'!G133, $B$4="PREMIÀ", 'Zona 4'!G14, $B$4="BARCELONA", 'Zona 4'!G31, $B$4="BADALONA", 'Zona 4'!G48, $B$4="EL_VENDRELL", 'Zona 4'!G65, $B$4="VILANOVA", 'Zona 4'!G82, $B$4="TORTOSA", 'Zona 5'!G14, $B$4="VINAROZ", 'Zona 5'!G31, $B$4="AMPOSTA",'Zona 5'!G48, $B$4="MORA", 'Zona 5'!G65, $B$4="DELTEBRE", 'Zona 5'!G82)</f>
        <v>0</v>
      </c>
      <c r="H14" s="37" cm="1">
        <f t="array" ref="H14">_xlfn.IFS($B$4="ARCARAZO", 'Zona Norte'!H14, $B$4="ELGOIBAR", 'Zona Norte'!H31, $B$4="IRUN", 'Zona Norte'!H48, $B$4="AGUSTINOS", 'Zona Norte'!H65, $B$4="NAVAS", 'Zona Norte'!H82, $B$4="TUDELA", 'Zona Norte'!H99, $B$4="TAUSA", 'Zona Norte'!H116, $B$4="PINEDA", 'Zona 3'!H14, $B$4="MATARÓ", 'Zona 3'!H31, $B$4="ARENYS", 'Zona 3'!H48, $B$4="FIGUERES", 'Zona 3'!H65, $B$4="BANYOLES", 'Zona 3'!H82, $B$4="PALAFRUGELL", 'Zona 3'!H99,  $B$4="SANT FELIU", 'Zona 3'!H116, $B$4="LLORET", 'Zona 3'!H133, $B$4="PREMIÀ", 'Zona 4'!H14, $B$4="BARCELONA", 'Zona 4'!H31, $B$4="BADALONA", 'Zona 4'!H48, $B$4="EL_VENDRELL", 'Zona 4'!H65, $B$4="VILANOVA", 'Zona 4'!H82, $B$4="TORTOSA", 'Zona 5'!H14, $B$4="VINAROZ", 'Zona 5'!H31, $B$4="AMPOSTA",'Zona 5'!H48, $B$4="MORA", 'Zona 5'!H65, $B$4="DELTEBRE", 'Zona 5'!H82)</f>
        <v>0</v>
      </c>
      <c r="I14" s="37" cm="1">
        <f t="array" ref="I14">_xlfn.IFS($B$4="ARCARAZO", 'Zona Norte'!I14, $B$4="ELGOIBAR", 'Zona Norte'!I31, $B$4="IRUN", 'Zona Norte'!I48, $B$4="AGUSTINOS", 'Zona Norte'!I65, $B$4="NAVAS", 'Zona Norte'!I82, $B$4="TUDELA", 'Zona Norte'!I99, $B$4="TAUSA", 'Zona Norte'!I116, $B$4="PINEDA", 'Zona 3'!I14, $B$4="MATARÓ", 'Zona 3'!I31, $B$4="ARENYS", 'Zona 3'!I48, $B$4="FIGUERES", 'Zona 3'!I65, $B$4="BANYOLES", 'Zona 3'!I82, $B$4="PALAFRUGELL", 'Zona 3'!I99,  $B$4="SANT FELIU", 'Zona 3'!I116, $B$4="LLORET", 'Zona 3'!I133, $B$4="PREMIÀ", 'Zona 4'!I14, $B$4="BARCELONA", 'Zona 4'!I31, $B$4="BADALONA", 'Zona 4'!I48, $B$4="EL_VENDRELL", 'Zona 4'!I65, $B$4="VILANOVA", 'Zona 4'!I82, $B$4="TORTOSA", 'Zona 5'!I14, $B$4="VINAROZ", 'Zona 5'!I31, $B$4="AMPOSTA",'Zona 5'!I48, $B$4="MORA", 'Zona 5'!I65, $B$4="DELTEBRE", 'Zona 5'!I82)</f>
        <v>0</v>
      </c>
      <c r="J14" s="73" cm="1">
        <f t="array" ref="J14">_xlfn.IFS($B$4="ARCARAZO", 'Zona Norte'!J14, $B$4="ELGOIBAR", 'Zona Norte'!J31, $B$4="IRUN", 'Zona Norte'!J48, $B$4="AGUSTINOS", 'Zona Norte'!J65, $B$4="NAVAS", 'Zona Norte'!J82, $B$4="TUDELA", 'Zona Norte'!J99, $B$4="TAUSA", 'Zona Norte'!J116, $B$4="PINEDA", 'Zona 3'!J14, $B$4="MATARÓ", 'Zona 3'!J31, $B$4="ARENYS", 'Zona 3'!J48, $B$4="FIGUERES", 'Zona 3'!J65, $B$4="BANYOLES", 'Zona 3'!J82, $B$4="PALAFRUGELL", 'Zona 3'!J99,  $B$4="SANT FELIU", 'Zona 3'!J116, $B$4="LLORET", 'Zona 3'!J133, $B$4="PREMIÀ", 'Zona 4'!J14, $B$4="BARCELONA", 'Zona 4'!J31, $B$4="BADALONA", 'Zona 4'!J48, $B$4="EL_VENDRELL", 'Zona 4'!J65, $B$4="VILANOVA", 'Zona 4'!J82, $B$4="TORTOSA", 'Zona 5'!J14, $B$4="VINAROZ", 'Zona 5'!J31, $B$4="AMPOSTA",'Zona 5'!J48, $B$4="MORA", 'Zona 5'!J65, $B$4="DELTEBRE", 'Zona 5'!J82)</f>
        <v>0</v>
      </c>
      <c r="K14" s="37" cm="1">
        <f t="array" ref="K14">_xlfn.IFS($B$4="ARCARAZO", 'Zona Norte'!K14, $B$4="ELGOIBAR", 'Zona Norte'!K31, $B$4="IRUN", 'Zona Norte'!K48, $B$4="AGUSTINOS", 'Zona Norte'!K65, $B$4="NAVAS", 'Zona Norte'!K82, $B$4="TUDELA", 'Zona Norte'!K99, $B$4="TAUSA", 'Zona Norte'!K116, $B$4="PINEDA", 'Zona 3'!K14, $B$4="MATARÓ", 'Zona 3'!K31, $B$4="ARENYS", 'Zona 3'!K48, $B$4="FIGUERES", 'Zona 3'!K65, $B$4="BANYOLES", 'Zona 3'!K82, $B$4="PALAFRUGELL", 'Zona 3'!K99,  $B$4="SANT FELIU", 'Zona 3'!K116, $B$4="LLORET", 'Zona 3'!K133, $B$4="PREMIÀ", 'Zona 4'!K14, $B$4="BARCELONA", 'Zona 4'!K31, $B$4="BADALONA", 'Zona 4'!K48, $B$4="EL_VENDRELL", 'Zona 4'!K65, $B$4="VILANOVA", 'Zona 4'!K82, $B$4="TORTOSA", 'Zona 5'!K14, $B$4="VINAROZ", 'Zona 5'!K31, $B$4="AMPOSTA",'Zona 5'!K48, $B$4="MORA", 'Zona 5'!K65, $B$4="DELTEBRE", 'Zona 5'!K82)</f>
        <v>0</v>
      </c>
      <c r="L14" s="37" cm="1">
        <f t="array" ref="L14">_xlfn.IFS($B$4="ARCARAZO", 'Zona Norte'!L14, $B$4="ELGOIBAR", 'Zona Norte'!L31, $B$4="IRUN", 'Zona Norte'!L48, $B$4="AGUSTINOS", 'Zona Norte'!L65, $B$4="NAVAS", 'Zona Norte'!L82, $B$4="TUDELA", 'Zona Norte'!L99, $B$4="TAUSA", 'Zona Norte'!L116, $B$4="PINEDA", 'Zona 3'!L14, $B$4="MATARÓ", 'Zona 3'!L31, $B$4="ARENYS", 'Zona 3'!L48, $B$4="FIGUERES", 'Zona 3'!L65, $B$4="BANYOLES", 'Zona 3'!L82, $B$4="PALAFRUGELL", 'Zona 3'!L99,  $B$4="SANT FELIU", 'Zona 3'!L116, $B$4="LLORET", 'Zona 3'!L133, $B$4="PREMIÀ", 'Zona 4'!L14, $B$4="BARCELONA", 'Zona 4'!L31, $B$4="BADALONA", 'Zona 4'!L48, $B$4="EL_VENDRELL", 'Zona 4'!L65, $B$4="VILANOVA", 'Zona 4'!L82, $B$4="TORTOSA", 'Zona 5'!L14, $B$4="VINAROZ", 'Zona 5'!L31, $B$4="AMPOSTA",'Zona 5'!L48, $B$4="MORA", 'Zona 5'!L65, $B$4="DELTEBRE", 'Zona 5'!L82)</f>
        <v>0</v>
      </c>
      <c r="M14" s="37" cm="1">
        <f t="array" ref="M14">_xlfn.IFS($B$4="ARCARAZO", 'Zona Norte'!M14, $B$4="ELGOIBAR", 'Zona Norte'!M31, $B$4="IRUN", 'Zona Norte'!M48, $B$4="AGUSTINOS", 'Zona Norte'!M65, $B$4="NAVAS", 'Zona Norte'!M82, $B$4="TUDELA", 'Zona Norte'!M99, $B$4="TAUSA", 'Zona Norte'!M116, $B$4="PINEDA", 'Zona 3'!M14, $B$4="MATARÓ", 'Zona 3'!M31, $B$4="ARENYS", 'Zona 3'!M48, $B$4="FIGUERES", 'Zona 3'!M65, $B$4="BANYOLES", 'Zona 3'!M82, $B$4="PALAFRUGELL", 'Zona 3'!M99,  $B$4="SANT FELIU", 'Zona 3'!M116, $B$4="LLORET", 'Zona 3'!M133, $B$4="PREMIÀ", 'Zona 4'!M14, $B$4="BARCELONA", 'Zona 4'!M31, $B$4="BADALONA", 'Zona 4'!M48, $B$4="EL_VENDRELL", 'Zona 4'!M65, $B$4="VILANOVA", 'Zona 4'!M82, $B$4="TORTOSA", 'Zona 5'!M14, $B$4="VINAROZ", 'Zona 5'!M31, $B$4="AMPOSTA",'Zona 5'!M48, $B$4="MORA", 'Zona 5'!M65, $B$4="DELTEBRE", 'Zona 5'!M82)</f>
        <v>0</v>
      </c>
      <c r="N14" s="73" cm="1">
        <f t="array" ref="N14">_xlfn.IFS($B$4="ARCARAZO", 'Zona Norte'!N14, $B$4="ELGOIBAR", 'Zona Norte'!N31, $B$4="IRUN", 'Zona Norte'!N48, $B$4="AGUSTINOS", 'Zona Norte'!N65, $B$4="NAVAS", 'Zona Norte'!N82, $B$4="TUDELA", 'Zona Norte'!N99, $B$4="TAUSA", 'Zona Norte'!N116, $B$4="PINEDA", 'Zona 3'!N14, $B$4="MATARÓ", 'Zona 3'!N31, $B$4="ARENYS", 'Zona 3'!N48, $B$4="FIGUERES", 'Zona 3'!N65, $B$4="BANYOLES", 'Zona 3'!N82, $B$4="PALAFRUGELL", 'Zona 3'!N99,  $B$4="SANT FELIU", 'Zona 3'!N116, $B$4="LLORET", 'Zona 3'!N133, $B$4="PREMIÀ", 'Zona 4'!N14, $B$4="BARCELONA", 'Zona 4'!N31, $B$4="BADALONA", 'Zona 4'!N48, $B$4="EL_VENDRELL", 'Zona 4'!N65, $B$4="VILANOVA", 'Zona 4'!N82, $B$4="TORTOSA", 'Zona 5'!N14, $B$4="VINAROZ", 'Zona 5'!N31, $B$4="AMPOSTA",'Zona 5'!N48, $B$4="MORA", 'Zona 5'!N65, $B$4="DELTEBRE", 'Zona 5'!N82)</f>
        <v>0</v>
      </c>
      <c r="O14" s="37" cm="1">
        <f t="array" ref="O14">_xlfn.IFS($B$4="ARCARAZO", 'Zona Norte'!O14, $B$4="ELGOIBAR", 'Zona Norte'!O31, $B$4="IRUN", 'Zona Norte'!O48, $B$4="AGUSTINOS", 'Zona Norte'!O65, $B$4="NAVAS", 'Zona Norte'!O82, $B$4="TUDELA", 'Zona Norte'!O99, $B$4="TAUSA", 'Zona Norte'!O116, $B$4="PINEDA", 'Zona 3'!O14, $B$4="MATARÓ", 'Zona 3'!O31, $B$4="ARENYS", 'Zona 3'!O48, $B$4="FIGUERES", 'Zona 3'!O65, $B$4="BANYOLES", 'Zona 3'!O82, $B$4="PALAFRUGELL", 'Zona 3'!O99,  $B$4="SANT FELIU", 'Zona 3'!O116, $B$4="LLORET", 'Zona 3'!O133, $B$4="PREMIÀ", 'Zona 4'!O14, $B$4="BARCELONA", 'Zona 4'!O31, $B$4="BADALONA", 'Zona 4'!O48, $B$4="EL_VENDRELL", 'Zona 4'!O65, $B$4="VILANOVA", 'Zona 4'!O82, $B$4="TORTOSA", 'Zona 5'!O14, $B$4="VINAROZ", 'Zona 5'!O31, $B$4="AMPOSTA",'Zona 5'!O48, $B$4="MORA", 'Zona 5'!O65, $B$4="DELTEBRE", 'Zona 5'!O82)</f>
        <v>0</v>
      </c>
      <c r="P14" s="37" cm="1">
        <f t="array" ref="P14">_xlfn.IFS($B$4="ARCARAZO", 'Zona Norte'!P14, $B$4="ELGOIBAR", 'Zona Norte'!P31, $B$4="IRUN", 'Zona Norte'!P48, $B$4="AGUSTINOS", 'Zona Norte'!P65, $B$4="NAVAS", 'Zona Norte'!P82, $B$4="TUDELA", 'Zona Norte'!P99, $B$4="TAUSA", 'Zona Norte'!P116, $B$4="PINEDA", 'Zona 3'!P14, $B$4="MATARÓ", 'Zona 3'!P31, $B$4="ARENYS", 'Zona 3'!P48, $B$4="FIGUERES", 'Zona 3'!P65, $B$4="BANYOLES", 'Zona 3'!P82, $B$4="PALAFRUGELL", 'Zona 3'!P99,  $B$4="SANT FELIU", 'Zona 3'!P116, $B$4="LLORET", 'Zona 3'!P133, $B$4="PREMIÀ", 'Zona 4'!P14, $B$4="BARCELONA", 'Zona 4'!P31, $B$4="BADALONA", 'Zona 4'!P48, $B$4="EL_VENDRELL", 'Zona 4'!P65, $B$4="VILANOVA", 'Zona 4'!P82, $B$4="TORTOSA", 'Zona 5'!P14, $B$4="VINAROZ", 'Zona 5'!P31, $B$4="AMPOSTA",'Zona 5'!P48, $B$4="MORA", 'Zona 5'!P65, $B$4="DELTEBRE", 'Zona 5'!P82)</f>
        <v>0</v>
      </c>
      <c r="Q14" s="37" cm="1">
        <f t="array" ref="Q14">_xlfn.IFS($B$4="ARCARAZO", 'Zona Norte'!Q14, $B$4="ELGOIBAR", 'Zona Norte'!Q31, $B$4="IRUN", 'Zona Norte'!Q48, $B$4="AGUSTINOS", 'Zona Norte'!Q65, $B$4="NAVAS", 'Zona Norte'!Q82, $B$4="TUDELA", 'Zona Norte'!Q99, $B$4="TAUSA", 'Zona Norte'!Q116, $B$4="PINEDA", 'Zona 3'!Q14, $B$4="MATARÓ", 'Zona 3'!Q31, $B$4="ARENYS", 'Zona 3'!Q48, $B$4="FIGUERES", 'Zona 3'!Q65, $B$4="BANYOLES", 'Zona 3'!Q82, $B$4="PALAFRUGELL", 'Zona 3'!Q99,  $B$4="SANT FELIU", 'Zona 3'!Q116, $B$4="LLORET", 'Zona 3'!Q133, $B$4="PREMIÀ", 'Zona 4'!Q14, $B$4="BARCELONA", 'Zona 4'!Q31, $B$4="BADALONA", 'Zona 4'!Q48, $B$4="EL_VENDRELL", 'Zona 4'!Q65, $B$4="VILANOVA", 'Zona 4'!Q82, $B$4="TORTOSA", 'Zona 5'!Q14, $B$4="VINAROZ", 'Zona 5'!Q31, $B$4="AMPOSTA",'Zona 5'!Q48, $B$4="MORA", 'Zona 5'!Q65, $B$4="DELTEBRE", 'Zona 5'!Q82)</f>
        <v>0</v>
      </c>
      <c r="R14" s="73" cm="1">
        <f t="array" ref="R14">_xlfn.IFS($B$4="ARCARAZO", 'Zona Norte'!R14, $B$4="ELGOIBAR", 'Zona Norte'!R31, $B$4="IRUN", 'Zona Norte'!R48, $B$4="AGUSTINOS", 'Zona Norte'!R65, $B$4="NAVAS", 'Zona Norte'!R82, $B$4="TUDELA", 'Zona Norte'!R99, $B$4="TAUSA", 'Zona Norte'!R116, $B$4="PINEDA", 'Zona 3'!R14, $B$4="MATARÓ", 'Zona 3'!R31, $B$4="ARENYS", 'Zona 3'!R48, $B$4="FIGUERES", 'Zona 3'!R65, $B$4="BANYOLES", 'Zona 3'!R82, $B$4="PALAFRUGELL", 'Zona 3'!R99,  $B$4="SANT FELIU", 'Zona 3'!R116, $B$4="LLORET", 'Zona 3'!R133, $B$4="PREMIÀ", 'Zona 4'!R14, $B$4="BARCELONA", 'Zona 4'!R31, $B$4="BADALONA", 'Zona 4'!R48, $B$4="EL_VENDRELL", 'Zona 4'!R65, $B$4="VILANOVA", 'Zona 4'!R82, $B$4="TORTOSA", 'Zona 5'!R14, $B$4="VINAROZ", 'Zona 5'!R31, $B$4="AMPOSTA",'Zona 5'!R48, $B$4="MORA", 'Zona 5'!R65, $B$4="DELTEBRE", 'Zona 5'!R82)</f>
        <v>0</v>
      </c>
      <c r="S14" s="37" cm="1">
        <f t="array" ref="S14">_xlfn.IFS($B$4="ARCARAZO", 'Zona Norte'!S14, $B$4="ELGOIBAR", 'Zona Norte'!S31, $B$4="IRUN", 'Zona Norte'!S48, $B$4="AGUSTINOS", 'Zona Norte'!S65, $B$4="NAVAS", 'Zona Norte'!S82, $B$4="TUDELA", 'Zona Norte'!S99, $B$4="TAUSA", 'Zona Norte'!S116, $B$4="PINEDA", 'Zona 3'!S14, $B$4="MATARÓ", 'Zona 3'!S31, $B$4="ARENYS", 'Zona 3'!S48, $B$4="FIGUERES", 'Zona 3'!S65, $B$4="BANYOLES", 'Zona 3'!S82, $B$4="PALAFRUGELL", 'Zona 3'!S99,  $B$4="SANT FELIU", 'Zona 3'!S116, $B$4="LLORET", 'Zona 3'!S133, $B$4="PREMIÀ", 'Zona 4'!S14, $B$4="BARCELONA", 'Zona 4'!S31, $B$4="BADALONA", 'Zona 4'!S48, $B$4="EL_VENDRELL", 'Zona 4'!S65, $B$4="VILANOVA", 'Zona 4'!S82, $B$4="TORTOSA", 'Zona 5'!S14, $B$4="VINAROZ", 'Zona 5'!S31, $B$4="AMPOSTA",'Zona 5'!S48, $B$4="MORA", 'Zona 5'!S65, $B$4="DELTEBRE", 'Zona 5'!S82)</f>
        <v>0</v>
      </c>
      <c r="T14" s="37" cm="1">
        <f t="array" ref="T14">_xlfn.IFS($B$4="ARCARAZO", 'Zona Norte'!T14, $B$4="ELGOIBAR", 'Zona Norte'!T31, $B$4="IRUN", 'Zona Norte'!T48, $B$4="AGUSTINOS", 'Zona Norte'!T65, $B$4="NAVAS", 'Zona Norte'!T82, $B$4="TUDELA", 'Zona Norte'!T99, $B$4="TAUSA", 'Zona Norte'!T116, $B$4="PINEDA", 'Zona 3'!T14, $B$4="MATARÓ", 'Zona 3'!T31, $B$4="ARENYS", 'Zona 3'!T48, $B$4="FIGUERES", 'Zona 3'!T65, $B$4="BANYOLES", 'Zona 3'!T82, $B$4="PALAFRUGELL", 'Zona 3'!T99,  $B$4="SANT FELIU", 'Zona 3'!T116, $B$4="LLORET", 'Zona 3'!T133, $B$4="PREMIÀ", 'Zona 4'!T14, $B$4="BARCELONA", 'Zona 4'!T31, $B$4="BADALONA", 'Zona 4'!T48, $B$4="EL_VENDRELL", 'Zona 4'!T65, $B$4="VILANOVA", 'Zona 4'!T82, $B$4="TORTOSA", 'Zona 5'!T14, $B$4="VINAROZ", 'Zona 5'!T31, $B$4="AMPOSTA",'Zona 5'!T48, $B$4="MORA", 'Zona 5'!T65, $B$4="DELTEBRE", 'Zona 5'!T82)</f>
        <v>0</v>
      </c>
      <c r="U14" s="37" cm="1">
        <f t="array" ref="U14">_xlfn.IFS($B$4="ARCARAZO", 'Zona Norte'!U14, $B$4="ELGOIBAR", 'Zona Norte'!U31, $B$4="IRUN", 'Zona Norte'!U48, $B$4="AGUSTINOS", 'Zona Norte'!U65, $B$4="NAVAS", 'Zona Norte'!U82, $B$4="TUDELA", 'Zona Norte'!U99, $B$4="TAUSA", 'Zona Norte'!U116, $B$4="PINEDA", 'Zona 3'!U14, $B$4="MATARÓ", 'Zona 3'!U31, $B$4="ARENYS", 'Zona 3'!U48, $B$4="FIGUERES", 'Zona 3'!U65, $B$4="BANYOLES", 'Zona 3'!U82, $B$4="PALAFRUGELL", 'Zona 3'!U99,  $B$4="SANT FELIU", 'Zona 3'!U116, $B$4="LLORET", 'Zona 3'!U133, $B$4="PREMIÀ", 'Zona 4'!U14, $B$4="BARCELONA", 'Zona 4'!U31, $B$4="BADALONA", 'Zona 4'!U48, $B$4="EL_VENDRELL", 'Zona 4'!U65, $B$4="VILANOVA", 'Zona 4'!U82, $B$4="TORTOSA", 'Zona 5'!U14, $B$4="VINAROZ", 'Zona 5'!U31, $B$4="AMPOSTA",'Zona 5'!U48, $B$4="MORA", 'Zona 5'!U65, $B$4="DELTEBRE", 'Zona 5'!U82)</f>
        <v>0</v>
      </c>
      <c r="V14" s="73" cm="1">
        <f t="array" ref="V14">_xlfn.IFS($B$4="ARCARAZO", 'Zona Norte'!V14, $B$4="ELGOIBAR", 'Zona Norte'!V31, $B$4="IRUN", 'Zona Norte'!V48, $B$4="AGUSTINOS", 'Zona Norte'!V65, $B$4="NAVAS", 'Zona Norte'!V82, $B$4="TUDELA", 'Zona Norte'!V99, $B$4="TAUSA", 'Zona Norte'!V116, $B$4="PINEDA", 'Zona 3'!V14, $B$4="MATARÓ", 'Zona 3'!V31, $B$4="ARENYS", 'Zona 3'!V48, $B$4="FIGUERES", 'Zona 3'!V65, $B$4="BANYOLES", 'Zona 3'!V82, $B$4="PALAFRUGELL", 'Zona 3'!V99,  $B$4="SANT FELIU", 'Zona 3'!V116, $B$4="LLORET", 'Zona 3'!V133, $B$4="PREMIÀ", 'Zona 4'!V14, $B$4="BARCELONA", 'Zona 4'!V31, $B$4="BADALONA", 'Zona 4'!V48, $B$4="EL_VENDRELL", 'Zona 4'!V65, $B$4="VILANOVA", 'Zona 4'!V82, $B$4="TORTOSA", 'Zona 5'!V14, $B$4="VINAROZ", 'Zona 5'!V31, $B$4="AMPOSTA",'Zona 5'!V48, $B$4="MORA", 'Zona 5'!V65, $B$4="DELTEBRE", 'Zona 5'!V82)</f>
        <v>0</v>
      </c>
      <c r="W14" s="37" cm="1">
        <f t="array" ref="W14">_xlfn.IFS($B$4="ARCARAZO", 'Zona Norte'!W14, $B$4="ELGOIBAR", 'Zona Norte'!W31, $B$4="IRUN", 'Zona Norte'!W48, $B$4="AGUSTINOS", 'Zona Norte'!W65, $B$4="NAVAS", 'Zona Norte'!W82, $B$4="TUDELA", 'Zona Norte'!W99, $B$4="TAUSA", 'Zona Norte'!W116, $B$4="PINEDA", 'Zona 3'!W14, $B$4="MATARÓ", 'Zona 3'!W31, $B$4="ARENYS", 'Zona 3'!W48, $B$4="FIGUERES", 'Zona 3'!W65, $B$4="BANYOLES", 'Zona 3'!W82, $B$4="PALAFRUGELL", 'Zona 3'!W99,  $B$4="SANT FELIU", 'Zona 3'!W116, $B$4="LLORET", 'Zona 3'!W133, $B$4="PREMIÀ", 'Zona 4'!W14, $B$4="BARCELONA", 'Zona 4'!W31, $B$4="BADALONA", 'Zona 4'!W48, $B$4="EL_VENDRELL", 'Zona 4'!W65, $B$4="VILANOVA", 'Zona 4'!W82, $B$4="TORTOSA", 'Zona 5'!W14, $B$4="VINAROZ", 'Zona 5'!W31, $B$4="AMPOSTA",'Zona 5'!W48, $B$4="MORA", 'Zona 5'!W65, $B$4="DELTEBRE", 'Zona 5'!W82)</f>
        <v>0</v>
      </c>
      <c r="X14" s="37" cm="1">
        <f t="array" ref="X14">_xlfn.IFS($B$4="ARCARAZO", 'Zona Norte'!X14, $B$4="ELGOIBAR", 'Zona Norte'!X31, $B$4="IRUN", 'Zona Norte'!X48, $B$4="AGUSTINOS", 'Zona Norte'!X65, $B$4="NAVAS", 'Zona Norte'!X82, $B$4="TUDELA", 'Zona Norte'!X99, $B$4="TAUSA", 'Zona Norte'!X116, $B$4="PINEDA", 'Zona 3'!X14, $B$4="MATARÓ", 'Zona 3'!X31, $B$4="ARENYS", 'Zona 3'!X48, $B$4="FIGUERES", 'Zona 3'!X65, $B$4="BANYOLES", 'Zona 3'!X82, $B$4="PALAFRUGELL", 'Zona 3'!X99,  $B$4="SANT FELIU", 'Zona 3'!X116, $B$4="LLORET", 'Zona 3'!X133, $B$4="PREMIÀ", 'Zona 4'!X14, $B$4="BARCELONA", 'Zona 4'!X31, $B$4="BADALONA", 'Zona 4'!X48, $B$4="EL_VENDRELL", 'Zona 4'!X65, $B$4="VILANOVA", 'Zona 4'!X82, $B$4="TORTOSA", 'Zona 5'!X14, $B$4="VINAROZ", 'Zona 5'!X31, $B$4="AMPOSTA",'Zona 5'!X48, $B$4="MORA", 'Zona 5'!X65, $B$4="DELTEBRE", 'Zona 5'!X82)</f>
        <v>0</v>
      </c>
      <c r="Y14" s="37" cm="1">
        <f t="array" ref="Y14">_xlfn.IFS($B$4="ARCARAZO", 'Zona Norte'!Y14, $B$4="ELGOIBAR", 'Zona Norte'!Y31, $B$4="IRUN", 'Zona Norte'!Y48, $B$4="AGUSTINOS", 'Zona Norte'!Y65, $B$4="NAVAS", 'Zona Norte'!Y82, $B$4="TUDELA", 'Zona Norte'!Y99, $B$4="TAUSA", 'Zona Norte'!Y116, $B$4="PINEDA", 'Zona 3'!Y14, $B$4="MATARÓ", 'Zona 3'!Y31, $B$4="ARENYS", 'Zona 3'!Y48, $B$4="FIGUERES", 'Zona 3'!Y65, $B$4="BANYOLES", 'Zona 3'!Y82, $B$4="PALAFRUGELL", 'Zona 3'!Y99,  $B$4="SANT FELIU", 'Zona 3'!Y116, $B$4="LLORET", 'Zona 3'!Y133, $B$4="PREMIÀ", 'Zona 4'!Y14, $B$4="BARCELONA", 'Zona 4'!Y31, $B$4="BADALONA", 'Zona 4'!Y48, $B$4="EL_VENDRELL", 'Zona 4'!Y65, $B$4="VILANOVA", 'Zona 4'!Y82, $B$4="TORTOSA", 'Zona 5'!Y14, $B$4="VINAROZ", 'Zona 5'!Y31, $B$4="AMPOSTA",'Zona 5'!Y48, $B$4="MORA", 'Zona 5'!Y65, $B$4="DELTEBRE", 'Zona 5'!Y82)</f>
        <v>0</v>
      </c>
      <c r="Z14" s="37" cm="1">
        <f t="array" ref="Z14">_xlfn.IFS($B$4="ARCARAZO", 'Zona Norte'!Z14, $B$4="ELGOIBAR", 'Zona Norte'!Z31, $B$4="IRUN", 'Zona Norte'!Z48, $B$4="AGUSTINOS", 'Zona Norte'!Z65, $B$4="NAVAS", 'Zona Norte'!Z82, $B$4="TUDELA", 'Zona Norte'!Z99, $B$4="TAUSA", 'Zona Norte'!Z116, $B$4="PINEDA", 'Zona 3'!Z14, $B$4="MATARÓ", 'Zona 3'!Z31, $B$4="ARENYS", 'Zona 3'!Z48, $B$4="FIGUERES", 'Zona 3'!Z65, $B$4="BANYOLES", 'Zona 3'!Z82, $B$4="PALAFRUGELL", 'Zona 3'!Z99,  $B$4="SANT FELIU", 'Zona 3'!Z116, $B$4="LLORET", 'Zona 3'!Z133, $B$4="PREMIÀ", 'Zona 4'!Z14, $B$4="BARCELONA", 'Zona 4'!Z31, $B$4="BADALONA", 'Zona 4'!Z48, $B$4="EL_VENDRELL", 'Zona 4'!Z65, $B$4="VILANOVA", 'Zona 4'!Z82, $B$4="TORTOSA", 'Zona 5'!Z14, $B$4="VINAROZ", 'Zona 5'!Z31, $B$4="AMPOSTA",'Zona 5'!Z48, $B$4="MORA", 'Zona 5'!Z65, $B$4="DELTEBRE", 'Zona 5'!Z82)</f>
        <v>0</v>
      </c>
      <c r="AA14" s="73" cm="1">
        <f t="array" ref="AA14">_xlfn.IFS($B$4="ARCARAZO", 'Zona Norte'!AA14, $B$4="ELGOIBAR", 'Zona Norte'!AA31, $B$4="IRUN", 'Zona Norte'!AA48, $B$4="AGUSTINOS", 'Zona Norte'!AA65, $B$4="NAVAS", 'Zona Norte'!AA82, $B$4="TUDELA", 'Zona Norte'!AA99, $B$4="TAUSA", 'Zona Norte'!AA116, $B$4="PINEDA", 'Zona 3'!AA14, $B$4="MATARÓ", 'Zona 3'!AA31, $B$4="ARENYS", 'Zona 3'!AA48, $B$4="FIGUERES", 'Zona 3'!AA65, $B$4="BANYOLES", 'Zona 3'!AA82, $B$4="PALAFRUGELL", 'Zona 3'!AA99,  $B$4="SANT FELIU", 'Zona 3'!AA116, $B$4="LLORET", 'Zona 3'!AA133, $B$4="PREMIÀ", 'Zona 4'!AA14, $B$4="BARCELONA", 'Zona 4'!AA31, $B$4="BADALONA", 'Zona 4'!AA48, $B$4="EL_VENDRELL", 'Zona 4'!AA65, $B$4="VILANOVA", 'Zona 4'!AA82, $B$4="TORTOSA", 'Zona 5'!AA14, $B$4="VINAROZ", 'Zona 5'!AA31, $B$4="AMPOSTA",'Zona 5'!AA48, $B$4="MORA", 'Zona 5'!AA65, $B$4="DELTEBRE", 'Zona 5'!AA82)</f>
        <v>0</v>
      </c>
      <c r="AB14" s="37" cm="1">
        <f t="array" ref="AB14">_xlfn.IFS($B$4="ARCARAZO", 'Zona Norte'!AB14, $B$4="ELGOIBAR", 'Zona Norte'!AB31, $B$4="IRUN", 'Zona Norte'!AB48, $B$4="AGUSTINOS", 'Zona Norte'!AB65, $B$4="NAVAS", 'Zona Norte'!AB82, $B$4="TUDELA", 'Zona Norte'!AB99, $B$4="TAUSA", 'Zona Norte'!AB116, $B$4="PINEDA", 'Zona 3'!AB14, $B$4="MATARÓ", 'Zona 3'!AB31, $B$4="ARENYS", 'Zona 3'!AB48, $B$4="FIGUERES", 'Zona 3'!AB65, $B$4="BANYOLES", 'Zona 3'!AB82, $B$4="PALAFRUGELL", 'Zona 3'!AB99,  $B$4="SANT FELIU", 'Zona 3'!AB116, $B$4="LLORET", 'Zona 3'!AB133, $B$4="PREMIÀ", 'Zona 4'!AB14, $B$4="BARCELONA", 'Zona 4'!AB31, $B$4="BADALONA", 'Zona 4'!AB48, $B$4="EL_VENDRELL", 'Zona 4'!AB65, $B$4="VILANOVA", 'Zona 4'!AB82, $B$4="TORTOSA", 'Zona 5'!AB14, $B$4="VINAROZ", 'Zona 5'!AB31, $B$4="AMPOSTA",'Zona 5'!AB48, $B$4="MORA", 'Zona 5'!AB65, $B$4="DELTEBRE", 'Zona 5'!AB82)</f>
        <v>0</v>
      </c>
      <c r="AC14" s="37" cm="1">
        <f t="array" ref="AC14">_xlfn.IFS($B$4="ARCARAZO", 'Zona Norte'!AC14, $B$4="ELGOIBAR", 'Zona Norte'!AC31, $B$4="IRUN", 'Zona Norte'!AC48, $B$4="AGUSTINOS", 'Zona Norte'!AC65, $B$4="NAVAS", 'Zona Norte'!AC82, $B$4="TUDELA", 'Zona Norte'!AC99, $B$4="TAUSA", 'Zona Norte'!AC116, $B$4="PINEDA", 'Zona 3'!AC14, $B$4="MATARÓ", 'Zona 3'!AC31, $B$4="ARENYS", 'Zona 3'!AC48, $B$4="FIGUERES", 'Zona 3'!AC65, $B$4="BANYOLES", 'Zona 3'!AC82, $B$4="PALAFRUGELL", 'Zona 3'!AC99,  $B$4="SANT FELIU", 'Zona 3'!AC116, $B$4="LLORET", 'Zona 3'!AC133, $B$4="PREMIÀ", 'Zona 4'!AC14, $B$4="BARCELONA", 'Zona 4'!AC31, $B$4="BADALONA", 'Zona 4'!AC48, $B$4="EL_VENDRELL", 'Zona 4'!AC65, $B$4="VILANOVA", 'Zona 4'!AC82, $B$4="TORTOSA", 'Zona 5'!AC14, $B$4="VINAROZ", 'Zona 5'!AC31, $B$4="AMPOSTA",'Zona 5'!AC48, $B$4="MORA", 'Zona 5'!AC65, $B$4="DELTEBRE", 'Zona 5'!AC82)</f>
        <v>0</v>
      </c>
      <c r="AD14" s="37" cm="1">
        <f t="array" ref="AD14">_xlfn.IFS($B$4="ARCARAZO", 'Zona Norte'!AD14, $B$4="ELGOIBAR", 'Zona Norte'!AD31, $B$4="IRUN", 'Zona Norte'!AD48, $B$4="AGUSTINOS", 'Zona Norte'!AD65, $B$4="NAVAS", 'Zona Norte'!AD82, $B$4="TUDELA", 'Zona Norte'!AD99, $B$4="TAUSA", 'Zona Norte'!AD116, $B$4="PINEDA", 'Zona 3'!AD14, $B$4="MATARÓ", 'Zona 3'!AD31, $B$4="ARENYS", 'Zona 3'!AD48, $B$4="FIGUERES", 'Zona 3'!AD65, $B$4="BANYOLES", 'Zona 3'!AD82, $B$4="PALAFRUGELL", 'Zona 3'!AD99,  $B$4="SANT FELIU", 'Zona 3'!AD116, $B$4="LLORET", 'Zona 3'!AD133, $B$4="PREMIÀ", 'Zona 4'!AD14, $B$4="BARCELONA", 'Zona 4'!AD31, $B$4="BADALONA", 'Zona 4'!AD48, $B$4="EL_VENDRELL", 'Zona 4'!AD65, $B$4="VILANOVA", 'Zona 4'!AD82, $B$4="TORTOSA", 'Zona 5'!AD14, $B$4="VINAROZ", 'Zona 5'!AD31, $B$4="AMPOSTA",'Zona 5'!AD48, $B$4="MORA", 'Zona 5'!AD65, $B$4="DELTEBRE", 'Zona 5'!AD82)</f>
        <v>0</v>
      </c>
      <c r="AE14" s="37" cm="1">
        <f t="array" ref="AE14">_xlfn.IFS($B$4="ARCARAZO", 'Zona Norte'!AE14, $B$4="ELGOIBAR", 'Zona Norte'!AE31, $B$4="IRUN", 'Zona Norte'!AE48, $B$4="AGUSTINOS", 'Zona Norte'!AE65, $B$4="NAVAS", 'Zona Norte'!AE82, $B$4="TUDELA", 'Zona Norte'!AE99, $B$4="TAUSA", 'Zona Norte'!AE116, $B$4="PINEDA", 'Zona 3'!AE14, $B$4="MATARÓ", 'Zona 3'!AE31, $B$4="ARENYS", 'Zona 3'!AE48, $B$4="FIGUERES", 'Zona 3'!AE65, $B$4="BANYOLES", 'Zona 3'!AE82, $B$4="PALAFRUGELL", 'Zona 3'!AE99,  $B$4="SANT FELIU", 'Zona 3'!AE116, $B$4="LLORET", 'Zona 3'!AE133, $B$4="PREMIÀ", 'Zona 4'!AE14, $B$4="BARCELONA", 'Zona 4'!AE31, $B$4="BADALONA", 'Zona 4'!AE48, $B$4="EL_VENDRELL", 'Zona 4'!AE65, $B$4="VILANOVA", 'Zona 4'!AE82, $B$4="TORTOSA", 'Zona 5'!AE14, $B$4="VINAROZ", 'Zona 5'!AE31, $B$4="AMPOSTA",'Zona 5'!AE48, $B$4="MORA", 'Zona 5'!AE65, $B$4="DELTEBRE", 'Zona 5'!AE82)</f>
        <v>0</v>
      </c>
      <c r="AF14" s="75"/>
      <c r="AG14" s="37" cm="1">
        <f t="array" ref="AG14">_xlfn.IFS($B$4="ARCARAZO", 'Zona Norte'!AG14, $B$4="ELGOIBAR", 'Zona Norte'!AG31, $B$4="IRUN", 'Zona Norte'!AG48, $B$4="AGUSTINOS", 'Zona Norte'!AG65, $B$4="NAVAS", 'Zona Norte'!AG82, $B$4="TUDELA", 'Zona Norte'!AG99, $B$4="TAUSA", 'Zona Norte'!AG116, $B$4="PINEDA", 'Zona 3'!AG14, $B$4="MATARÓ", 'Zona 3'!AG31, $B$4="ARENYS", 'Zona 3'!AG48, $B$4="FIGUERES", 'Zona 3'!AG65, $B$4="BANYOLES", 'Zona 3'!AG82, $B$4="PALAFRUGELL", 'Zona 3'!AG99,  $B$4="SANT FELIU", 'Zona 3'!AG116, $B$4="LLORET", 'Zona 3'!AG133, $B$4="PREMIÀ", 'Zona 4'!AG14, $B$4="BARCELONA", 'Zona 4'!AG31, $B$4="BADALONA", 'Zona 4'!AG48, $B$4="EL_VENDRELL", 'Zona 4'!AG65, $B$4="VILANOVA", 'Zona 4'!AG82, $B$4="TORTOSA", 'Zona 5'!AG14, $B$4="VINAROZ", 'Zona 5'!AG31, $B$4="AMPOSTA",'Zona 5'!AG48, $B$4="MORA", 'Zona 5'!AG65, $B$4="DELTEBRE", 'Zona 5'!AG82)</f>
        <v>0</v>
      </c>
      <c r="AH14" s="37" cm="1">
        <f t="array" ref="AH14">_xlfn.IFS($B$4="ARCARAZO", 'Zona Norte'!AH14, $B$4="ELGOIBAR", 'Zona Norte'!AH31, $B$4="IRUN", 'Zona Norte'!AH48, $B$4="AGUSTINOS", 'Zona Norte'!AH65, $B$4="NAVAS", 'Zona Norte'!AH82, $B$4="TUDELA", 'Zona Norte'!AH99, $B$4="TAUSA", 'Zona Norte'!AH116, $B$4="PINEDA", 'Zona 3'!AH14, $B$4="MATARÓ", 'Zona 3'!AH31, $B$4="ARENYS", 'Zona 3'!AH48, $B$4="FIGUERES", 'Zona 3'!AH65, $B$4="BANYOLES", 'Zona 3'!AH82, $B$4="PALAFRUGELL", 'Zona 3'!AH99,  $B$4="SANT FELIU", 'Zona 3'!AH116, $B$4="LLORET", 'Zona 3'!AH133, $B$4="PREMIÀ", 'Zona 4'!AH14, $B$4="BARCELONA", 'Zona 4'!AH31, $B$4="BADALONA", 'Zona 4'!AH48, $B$4="EL_VENDRELL", 'Zona 4'!AH65, $B$4="VILANOVA", 'Zona 4'!AH82, $B$4="TORTOSA", 'Zona 5'!AH14, $B$4="VINAROZ", 'Zona 5'!AH31, $B$4="AMPOSTA",'Zona 5'!AH48, $B$4="MORA", 'Zona 5'!AH65, $B$4="DELTEBRE", 'Zona 5'!AH82)</f>
        <v>0</v>
      </c>
      <c r="AI14" s="37" cm="1">
        <f t="array" ref="AI14">_xlfn.IFS($B$4="ARCARAZO", 'Zona Norte'!AI14, $B$4="ELGOIBAR", 'Zona Norte'!AI31, $B$4="IRUN", 'Zona Norte'!AI48, $B$4="AGUSTINOS", 'Zona Norte'!AI65, $B$4="NAVAS", 'Zona Norte'!AI82, $B$4="TUDELA", 'Zona Norte'!AI99, $B$4="TAUSA", 'Zona Norte'!AI116, $B$4="PINEDA", 'Zona 3'!AI14, $B$4="MATARÓ", 'Zona 3'!AI31, $B$4="ARENYS", 'Zona 3'!AI48, $B$4="FIGUERES", 'Zona 3'!AI65, $B$4="BANYOLES", 'Zona 3'!AI82, $B$4="PALAFRUGELL", 'Zona 3'!AI99,  $B$4="SANT FELIU", 'Zona 3'!AI116, $B$4="LLORET", 'Zona 3'!AI133, $B$4="PREMIÀ", 'Zona 4'!AI14, $B$4="BARCELONA", 'Zona 4'!AI31, $B$4="BADALONA", 'Zona 4'!AI48, $B$4="EL_VENDRELL", 'Zona 4'!AI65, $B$4="VILANOVA", 'Zona 4'!AI82, $B$4="TORTOSA", 'Zona 5'!AI14, $B$4="VINAROZ", 'Zona 5'!AI31, $B$4="AMPOSTA",'Zona 5'!AI48, $B$4="MORA", 'Zona 5'!AI65, $B$4="DELTEBRE", 'Zona 5'!AI82)</f>
        <v>0</v>
      </c>
      <c r="AJ14" s="37" cm="1">
        <f t="array" ref="AJ14">_xlfn.IFS($B$4="ARCARAZO", 'Zona Norte'!AJ14, $B$4="ELGOIBAR", 'Zona Norte'!AJ31, $B$4="IRUN", 'Zona Norte'!AJ48, $B$4="AGUSTINOS", 'Zona Norte'!AJ65, $B$4="NAVAS", 'Zona Norte'!AJ82, $B$4="TUDELA", 'Zona Norte'!AJ99, $B$4="TAUSA", 'Zona Norte'!AJ116, $B$4="PINEDA", 'Zona 3'!AJ14, $B$4="MATARÓ", 'Zona 3'!AJ31, $B$4="ARENYS", 'Zona 3'!AJ48, $B$4="FIGUERES", 'Zona 3'!AJ65, $B$4="BANYOLES", 'Zona 3'!AJ82, $B$4="PALAFRUGELL", 'Zona 3'!AJ99,  $B$4="SANT FELIU", 'Zona 3'!AJ116, $B$4="LLORET", 'Zona 3'!AJ133, $B$4="PREMIÀ", 'Zona 4'!AJ14, $B$4="BARCELONA", 'Zona 4'!AJ31, $B$4="BADALONA", 'Zona 4'!AJ48, $B$4="EL_VENDRELL", 'Zona 4'!AJ65, $B$4="VILANOVA", 'Zona 4'!AJ82, $B$4="TORTOSA", 'Zona 5'!AJ14, $B$4="VINAROZ", 'Zona 5'!AJ31, $B$4="AMPOSTA",'Zona 5'!AJ48, $B$4="MORA", 'Zona 5'!AJ65, $B$4="DELTEBRE", 'Zona 5'!AJ82)</f>
        <v>0</v>
      </c>
      <c r="AK14" s="73" cm="1">
        <f t="array" ref="AK14">_xlfn.IFS($B$4="ARCARAZO", 'Zona Norte'!AK14, $B$4="ELGOIBAR", 'Zona Norte'!AK31, $B$4="IRUN", 'Zona Norte'!AK48, $B$4="AGUSTINOS", 'Zona Norte'!AK65, $B$4="NAVAS", 'Zona Norte'!AK82, $B$4="TUDELA", 'Zona Norte'!AK99, $B$4="TAUSA", 'Zona Norte'!AK116, $B$4="PINEDA", 'Zona 3'!AK14, $B$4="MATARÓ", 'Zona 3'!AK31, $B$4="ARENYS", 'Zona 3'!AK48, $B$4="FIGUERES", 'Zona 3'!AK65, $B$4="BANYOLES", 'Zona 3'!AK82, $B$4="PALAFRUGELL", 'Zona 3'!AK99,  $B$4="SANT FELIU", 'Zona 3'!AK116, $B$4="LLORET", 'Zona 3'!AK133, $B$4="PREMIÀ", 'Zona 4'!AK14, $B$4="BARCELONA", 'Zona 4'!AK31, $B$4="BADALONA", 'Zona 4'!AK48, $B$4="EL_VENDRELL", 'Zona 4'!AK65, $B$4="VILANOVA", 'Zona 4'!AK82, $B$4="TORTOSA", 'Zona 5'!AK14, $B$4="VINAROZ", 'Zona 5'!AK31, $B$4="AMPOSTA",'Zona 5'!AK48, $B$4="MORA", 'Zona 5'!AK65, $B$4="DELTEBRE", 'Zona 5'!AK82)</f>
        <v>0</v>
      </c>
      <c r="AL14" s="37" cm="1">
        <f t="array" ref="AL14">_xlfn.IFS($B$4="ARCARAZO", 'Zona Norte'!AL14, $B$4="ELGOIBAR", 'Zona Norte'!AL31, $B$4="IRUN", 'Zona Norte'!AL48, $B$4="AGUSTINOS", 'Zona Norte'!AL65, $B$4="NAVAS", 'Zona Norte'!AL82, $B$4="TUDELA", 'Zona Norte'!AL99, $B$4="TAUSA", 'Zona Norte'!AL116, $B$4="PINEDA", 'Zona 3'!AL14, $B$4="MATARÓ", 'Zona 3'!AL31, $B$4="ARENYS", 'Zona 3'!AL48, $B$4="FIGUERES", 'Zona 3'!AL65, $B$4="BANYOLES", 'Zona 3'!AL82, $B$4="PALAFRUGELL", 'Zona 3'!AL99,  $B$4="SANT FELIU", 'Zona 3'!AL116, $B$4="LLORET", 'Zona 3'!AL133, $B$4="PREMIÀ", 'Zona 4'!AL14, $B$4="BARCELONA", 'Zona 4'!AL31, $B$4="BADALONA", 'Zona 4'!AL48, $B$4="EL_VENDRELL", 'Zona 4'!AL65, $B$4="VILANOVA", 'Zona 4'!AL82, $B$4="TORTOSA", 'Zona 5'!AL14, $B$4="VINAROZ", 'Zona 5'!AL31, $B$4="AMPOSTA",'Zona 5'!AL48, $B$4="MORA", 'Zona 5'!AL65, $B$4="DELTEBRE", 'Zona 5'!AL82)</f>
        <v>0</v>
      </c>
      <c r="AM14" s="37" cm="1">
        <f t="array" ref="AM14">_xlfn.IFS($B$4="ARCARAZO", 'Zona Norte'!AM14, $B$4="ELGOIBAR", 'Zona Norte'!AM31, $B$4="IRUN", 'Zona Norte'!AM48, $B$4="AGUSTINOS", 'Zona Norte'!AM65, $B$4="NAVAS", 'Zona Norte'!AM82, $B$4="TUDELA", 'Zona Norte'!AM99, $B$4="TAUSA", 'Zona Norte'!AM116, $B$4="PINEDA", 'Zona 3'!AM14, $B$4="MATARÓ", 'Zona 3'!AM31, $B$4="ARENYS", 'Zona 3'!AM48, $B$4="FIGUERES", 'Zona 3'!AM65, $B$4="BANYOLES", 'Zona 3'!AM82, $B$4="PALAFRUGELL", 'Zona 3'!AM99,  $B$4="SANT FELIU", 'Zona 3'!AM116, $B$4="LLORET", 'Zona 3'!AM133, $B$4="PREMIÀ", 'Zona 4'!AM14, $B$4="BARCELONA", 'Zona 4'!AM31, $B$4="BADALONA", 'Zona 4'!AM48, $B$4="EL_VENDRELL", 'Zona 4'!AM65, $B$4="VILANOVA", 'Zona 4'!AM82, $B$4="TORTOSA", 'Zona 5'!AM14, $B$4="VINAROZ", 'Zona 5'!AM31, $B$4="AMPOSTA",'Zona 5'!AM48, $B$4="MORA", 'Zona 5'!AM65, $B$4="DELTEBRE", 'Zona 5'!AM82)</f>
        <v>0</v>
      </c>
      <c r="AN14" s="37" cm="1">
        <f t="array" ref="AN14">_xlfn.IFS($B$4="ARCARAZO", 'Zona Norte'!AN14, $B$4="ELGOIBAR", 'Zona Norte'!AN31, $B$4="IRUN", 'Zona Norte'!AN48, $B$4="AGUSTINOS", 'Zona Norte'!AN65, $B$4="NAVAS", 'Zona Norte'!AN82, $B$4="TUDELA", 'Zona Norte'!AN99, $B$4="TAUSA", 'Zona Norte'!AN116, $B$4="PINEDA", 'Zona 3'!AN14, $B$4="MATARÓ", 'Zona 3'!AN31, $B$4="ARENYS", 'Zona 3'!AN48, $B$4="FIGUERES", 'Zona 3'!AN65, $B$4="BANYOLES", 'Zona 3'!AN82, $B$4="PALAFRUGELL", 'Zona 3'!AN99,  $B$4="SANT FELIU", 'Zona 3'!AN116, $B$4="LLORET", 'Zona 3'!AN133, $B$4="PREMIÀ", 'Zona 4'!AN14, $B$4="BARCELONA", 'Zona 4'!AN31, $B$4="BADALONA", 'Zona 4'!AN48, $B$4="EL_VENDRELL", 'Zona 4'!AN65, $B$4="VILANOVA", 'Zona 4'!AN82, $B$4="TORTOSA", 'Zona 5'!AN14, $B$4="VINAROZ", 'Zona 5'!AN31, $B$4="AMPOSTA",'Zona 5'!AN48, $B$4="MORA", 'Zona 5'!AN65, $B$4="DELTEBRE", 'Zona 5'!AN82)</f>
        <v>0</v>
      </c>
      <c r="AO14" s="73" cm="1">
        <f t="array" ref="AO14">_xlfn.IFS($B$4="ARCARAZO", 'Zona Norte'!AO14, $B$4="ELGOIBAR", 'Zona Norte'!AO31, $B$4="IRUN", 'Zona Norte'!AO48, $B$4="AGUSTINOS", 'Zona Norte'!AO65, $B$4="NAVAS", 'Zona Norte'!AO82, $B$4="TUDELA", 'Zona Norte'!AO99, $B$4="TAUSA", 'Zona Norte'!AO116, $B$4="PINEDA", 'Zona 3'!AO14, $B$4="MATARÓ", 'Zona 3'!AO31, $B$4="ARENYS", 'Zona 3'!AO48, $B$4="FIGUERES", 'Zona 3'!AO65, $B$4="BANYOLES", 'Zona 3'!AO82, $B$4="PALAFRUGELL", 'Zona 3'!AO99,  $B$4="SANT FELIU", 'Zona 3'!AO116, $B$4="LLORET", 'Zona 3'!AO133, $B$4="PREMIÀ", 'Zona 4'!AO14, $B$4="BARCELONA", 'Zona 4'!AO31, $B$4="BADALONA", 'Zona 4'!AO48, $B$4="EL_VENDRELL", 'Zona 4'!AO65, $B$4="VILANOVA", 'Zona 4'!AO82, $B$4="TORTOSA", 'Zona 5'!AO14, $B$4="VINAROZ", 'Zona 5'!AO31, $B$4="AMPOSTA",'Zona 5'!AO48, $B$4="MORA", 'Zona 5'!AO65, $B$4="DELTEBRE", 'Zona 5'!AO82)</f>
        <v>0</v>
      </c>
      <c r="AP14" s="37" cm="1">
        <f t="array" ref="AP14">_xlfn.IFS($B$4="ARCARAZO", 'Zona Norte'!AP14, $B$4="ELGOIBAR", 'Zona Norte'!AP31, $B$4="IRUN", 'Zona Norte'!AP48, $B$4="AGUSTINOS", 'Zona Norte'!AP65, $B$4="NAVAS", 'Zona Norte'!AP82, $B$4="TUDELA", 'Zona Norte'!AP99, $B$4="TAUSA", 'Zona Norte'!AP116, $B$4="PINEDA", 'Zona 3'!AP14, $B$4="MATARÓ", 'Zona 3'!AP31, $B$4="ARENYS", 'Zona 3'!AP48, $B$4="FIGUERES", 'Zona 3'!AP65, $B$4="BANYOLES", 'Zona 3'!AP82, $B$4="PALAFRUGELL", 'Zona 3'!AP99,  $B$4="SANT FELIU", 'Zona 3'!AP116, $B$4="LLORET", 'Zona 3'!AP133, $B$4="PREMIÀ", 'Zona 4'!AP14, $B$4="BARCELONA", 'Zona 4'!AP31, $B$4="BADALONA", 'Zona 4'!AP48, $B$4="EL_VENDRELL", 'Zona 4'!AP65, $B$4="VILANOVA", 'Zona 4'!AP82, $B$4="TORTOSA", 'Zona 5'!AP14, $B$4="VINAROZ", 'Zona 5'!AP31, $B$4="AMPOSTA",'Zona 5'!AP48, $B$4="MORA", 'Zona 5'!AP65, $B$4="DELTEBRE", 'Zona 5'!AP82)</f>
        <v>0</v>
      </c>
      <c r="AQ14" s="37" cm="1">
        <f t="array" ref="AQ14">_xlfn.IFS($B$4="ARCARAZO", 'Zona Norte'!AQ14, $B$4="ELGOIBAR", 'Zona Norte'!AQ31, $B$4="IRUN", 'Zona Norte'!AQ48, $B$4="AGUSTINOS", 'Zona Norte'!AQ65, $B$4="NAVAS", 'Zona Norte'!AQ82, $B$4="TUDELA", 'Zona Norte'!AQ99, $B$4="TAUSA", 'Zona Norte'!AQ116, $B$4="PINEDA", 'Zona 3'!AQ14, $B$4="MATARÓ", 'Zona 3'!AQ31, $B$4="ARENYS", 'Zona 3'!AQ48, $B$4="FIGUERES", 'Zona 3'!AQ65, $B$4="BANYOLES", 'Zona 3'!AQ82, $B$4="PALAFRUGELL", 'Zona 3'!AQ99,  $B$4="SANT FELIU", 'Zona 3'!AQ116, $B$4="LLORET", 'Zona 3'!AQ133, $B$4="PREMIÀ", 'Zona 4'!AQ14, $B$4="BARCELONA", 'Zona 4'!AQ31, $B$4="BADALONA", 'Zona 4'!AQ48, $B$4="EL_VENDRELL", 'Zona 4'!AQ65, $B$4="VILANOVA", 'Zona 4'!AQ82, $B$4="TORTOSA", 'Zona 5'!AQ14, $B$4="VINAROZ", 'Zona 5'!AQ31, $B$4="AMPOSTA",'Zona 5'!AQ48, $B$4="MORA", 'Zona 5'!AQ65, $B$4="DELTEBRE", 'Zona 5'!AQ82)</f>
        <v>0</v>
      </c>
      <c r="AR14" s="37" cm="1">
        <f t="array" ref="AR14">_xlfn.IFS($B$4="ARCARAZO", 'Zona Norte'!AR14, $B$4="ELGOIBAR", 'Zona Norte'!AR31, $B$4="IRUN", 'Zona Norte'!AR48, $B$4="AGUSTINOS", 'Zona Norte'!AR65, $B$4="NAVAS", 'Zona Norte'!AR82, $B$4="TUDELA", 'Zona Norte'!AR99, $B$4="TAUSA", 'Zona Norte'!AR116, $B$4="PINEDA", 'Zona 3'!AR14, $B$4="MATARÓ", 'Zona 3'!AR31, $B$4="ARENYS", 'Zona 3'!AR48, $B$4="FIGUERES", 'Zona 3'!AR65, $B$4="BANYOLES", 'Zona 3'!AR82, $B$4="PALAFRUGELL", 'Zona 3'!AR99,  $B$4="SANT FELIU", 'Zona 3'!AR116, $B$4="LLORET", 'Zona 3'!AR133, $B$4="PREMIÀ", 'Zona 4'!AR14, $B$4="BARCELONA", 'Zona 4'!AR31, $B$4="BADALONA", 'Zona 4'!AR48, $B$4="EL_VENDRELL", 'Zona 4'!AR65, $B$4="VILANOVA", 'Zona 4'!AR82, $B$4="TORTOSA", 'Zona 5'!AR14, $B$4="VINAROZ", 'Zona 5'!AR31, $B$4="AMPOSTA",'Zona 5'!AR48, $B$4="MORA", 'Zona 5'!AR65, $B$4="DELTEBRE", 'Zona 5'!AR82)</f>
        <v>0</v>
      </c>
      <c r="AS14" s="73" cm="1">
        <f t="array" ref="AS14">_xlfn.IFS($B$4="ARCARAZO", 'Zona Norte'!AS14, $B$4="ELGOIBAR", 'Zona Norte'!AS31, $B$4="IRUN", 'Zona Norte'!AS48, $B$4="AGUSTINOS", 'Zona Norte'!AS65, $B$4="NAVAS", 'Zona Norte'!AS82, $B$4="TUDELA", 'Zona Norte'!AS99, $B$4="TAUSA", 'Zona Norte'!AS116, $B$4="PINEDA", 'Zona 3'!AS14, $B$4="MATARÓ", 'Zona 3'!AS31, $B$4="ARENYS", 'Zona 3'!AS48, $B$4="FIGUERES", 'Zona 3'!AS65, $B$4="BANYOLES", 'Zona 3'!AS82, $B$4="PALAFRUGELL", 'Zona 3'!AS99,  $B$4="SANT FELIU", 'Zona 3'!AS116, $B$4="LLORET", 'Zona 3'!AS133, $B$4="PREMIÀ", 'Zona 4'!AS14, $B$4="BARCELONA", 'Zona 4'!AS31, $B$4="BADALONA", 'Zona 4'!AS48, $B$4="EL_VENDRELL", 'Zona 4'!AS65, $B$4="VILANOVA", 'Zona 4'!AS82, $B$4="TORTOSA", 'Zona 5'!AS14, $B$4="VINAROZ", 'Zona 5'!AS31, $B$4="AMPOSTA",'Zona 5'!AS48, $B$4="MORA", 'Zona 5'!AS65, $B$4="DELTEBRE", 'Zona 5'!AS82)</f>
        <v>0</v>
      </c>
      <c r="AT14" s="37" cm="1">
        <f t="array" ref="AT14">_xlfn.IFS($B$4="ARCARAZO", 'Zona Norte'!AT14, $B$4="ELGOIBAR", 'Zona Norte'!AT31, $B$4="IRUN", 'Zona Norte'!AT48, $B$4="AGUSTINOS", 'Zona Norte'!AT65, $B$4="NAVAS", 'Zona Norte'!AT82, $B$4="TUDELA", 'Zona Norte'!AT99, $B$4="TAUSA", 'Zona Norte'!AT116, $B$4="PINEDA", 'Zona 3'!AT14, $B$4="MATARÓ", 'Zona 3'!AT31, $B$4="ARENYS", 'Zona 3'!AT48, $B$4="FIGUERES", 'Zona 3'!AT65, $B$4="BANYOLES", 'Zona 3'!AT82, $B$4="PALAFRUGELL", 'Zona 3'!AT99,  $B$4="SANT FELIU", 'Zona 3'!AT116, $B$4="LLORET", 'Zona 3'!AT133, $B$4="PREMIÀ", 'Zona 4'!AT14, $B$4="BARCELONA", 'Zona 4'!AT31, $B$4="BADALONA", 'Zona 4'!AT48, $B$4="EL_VENDRELL", 'Zona 4'!AT65, $B$4="VILANOVA", 'Zona 4'!AT82, $B$4="TORTOSA", 'Zona 5'!AT14, $B$4="VINAROZ", 'Zona 5'!AT31, $B$4="AMPOSTA",'Zona 5'!AT48, $B$4="MORA", 'Zona 5'!AT65, $B$4="DELTEBRE", 'Zona 5'!AT82)</f>
        <v>0</v>
      </c>
      <c r="AU14" s="37" cm="1">
        <f t="array" ref="AU14">_xlfn.IFS($B$4="ARCARAZO", 'Zona Norte'!AU14, $B$4="ELGOIBAR", 'Zona Norte'!AU31, $B$4="IRUN", 'Zona Norte'!AU48, $B$4="AGUSTINOS", 'Zona Norte'!AU65, $B$4="NAVAS", 'Zona Norte'!AU82, $B$4="TUDELA", 'Zona Norte'!AU99, $B$4="TAUSA", 'Zona Norte'!AU116, $B$4="PINEDA", 'Zona 3'!AU14, $B$4="MATARÓ", 'Zona 3'!AU31, $B$4="ARENYS", 'Zona 3'!AU48, $B$4="FIGUERES", 'Zona 3'!AU65, $B$4="BANYOLES", 'Zona 3'!AU82, $B$4="PALAFRUGELL", 'Zona 3'!AU99,  $B$4="SANT FELIU", 'Zona 3'!AU116, $B$4="LLORET", 'Zona 3'!AU133, $B$4="PREMIÀ", 'Zona 4'!AU14, $B$4="BARCELONA", 'Zona 4'!AU31, $B$4="BADALONA", 'Zona 4'!AU48, $B$4="EL_VENDRELL", 'Zona 4'!AU65, $B$4="VILANOVA", 'Zona 4'!AU82, $B$4="TORTOSA", 'Zona 5'!AU14, $B$4="VINAROZ", 'Zona 5'!AU31, $B$4="AMPOSTA",'Zona 5'!AU48, $B$4="MORA", 'Zona 5'!AU65, $B$4="DELTEBRE", 'Zona 5'!AU82)</f>
        <v>0</v>
      </c>
      <c r="AV14" s="37" cm="1">
        <f t="array" ref="AV14">_xlfn.IFS($B$4="ARCARAZO", 'Zona Norte'!AV14, $B$4="ELGOIBAR", 'Zona Norte'!AV31, $B$4="IRUN", 'Zona Norte'!AV48, $B$4="AGUSTINOS", 'Zona Norte'!AV65, $B$4="NAVAS", 'Zona Norte'!AV82, $B$4="TUDELA", 'Zona Norte'!AV99, $B$4="TAUSA", 'Zona Norte'!AV116, $B$4="PINEDA", 'Zona 3'!AV14, $B$4="MATARÓ", 'Zona 3'!AV31, $B$4="ARENYS", 'Zona 3'!AV48, $B$4="FIGUERES", 'Zona 3'!AV65, $B$4="BANYOLES", 'Zona 3'!AV82, $B$4="PALAFRUGELL", 'Zona 3'!AV99,  $B$4="SANT FELIU", 'Zona 3'!AV116, $B$4="LLORET", 'Zona 3'!AV133, $B$4="PREMIÀ", 'Zona 4'!AV14, $B$4="BARCELONA", 'Zona 4'!AV31, $B$4="BADALONA", 'Zona 4'!AV48, $B$4="EL_VENDRELL", 'Zona 4'!AV65, $B$4="VILANOVA", 'Zona 4'!AV82, $B$4="TORTOSA", 'Zona 5'!AV14, $B$4="VINAROZ", 'Zona 5'!AV31, $B$4="AMPOSTA",'Zona 5'!AV48, $B$4="MORA", 'Zona 5'!AV65, $B$4="DELTEBRE", 'Zona 5'!AV82)</f>
        <v>0</v>
      </c>
      <c r="AW14" s="37" cm="1">
        <f t="array" ref="AW14">_xlfn.IFS($B$4="ARCARAZO", 'Zona Norte'!AW14, $B$4="ELGOIBAR", 'Zona Norte'!AW31, $B$4="IRUN", 'Zona Norte'!AW48, $B$4="AGUSTINOS", 'Zona Norte'!AW65, $B$4="NAVAS", 'Zona Norte'!AW82, $B$4="TUDELA", 'Zona Norte'!AW99, $B$4="TAUSA", 'Zona Norte'!AW116, $B$4="PINEDA", 'Zona 3'!AW14, $B$4="MATARÓ", 'Zona 3'!AW31, $B$4="ARENYS", 'Zona 3'!AW48, $B$4="FIGUERES", 'Zona 3'!AW65, $B$4="BANYOLES", 'Zona 3'!AW82, $B$4="PALAFRUGELL", 'Zona 3'!AW99,  $B$4="SANT FELIU", 'Zona 3'!AW116, $B$4="LLORET", 'Zona 3'!AW133, $B$4="PREMIÀ", 'Zona 4'!AW14, $B$4="BARCELONA", 'Zona 4'!AW31, $B$4="BADALONA", 'Zona 4'!AW48, $B$4="EL_VENDRELL", 'Zona 4'!AW65, $B$4="VILANOVA", 'Zona 4'!AW82, $B$4="TORTOSA", 'Zona 5'!AW14, $B$4="VINAROZ", 'Zona 5'!AW31, $B$4="AMPOSTA",'Zona 5'!AW48, $B$4="MORA", 'Zona 5'!AW65, $B$4="DELTEBRE", 'Zona 5'!AW82)</f>
        <v>0</v>
      </c>
      <c r="AX14" s="73" cm="1">
        <f t="array" ref="AX14">_xlfn.IFS($B$4="ARCARAZO", 'Zona Norte'!AX14, $B$4="ELGOIBAR", 'Zona Norte'!AX31, $B$4="IRUN", 'Zona Norte'!AX48, $B$4="AGUSTINOS", 'Zona Norte'!AX65, $B$4="NAVAS", 'Zona Norte'!AX82, $B$4="TUDELA", 'Zona Norte'!AX99, $B$4="TAUSA", 'Zona Norte'!AX116, $B$4="PINEDA", 'Zona 3'!AX14, $B$4="MATARÓ", 'Zona 3'!AX31, $B$4="ARENYS", 'Zona 3'!AX48, $B$4="FIGUERES", 'Zona 3'!AX65, $B$4="BANYOLES", 'Zona 3'!AX82, $B$4="PALAFRUGELL", 'Zona 3'!AX99,  $B$4="SANT FELIU", 'Zona 3'!AX116, $B$4="LLORET", 'Zona 3'!AX133, $B$4="PREMIÀ", 'Zona 4'!AX14, $B$4="BARCELONA", 'Zona 4'!AX31, $B$4="BADALONA", 'Zona 4'!AX48, $B$4="EL_VENDRELL", 'Zona 4'!AX65, $B$4="VILANOVA", 'Zona 4'!AX82, $B$4="TORTOSA", 'Zona 5'!AX14, $B$4="VINAROZ", 'Zona 5'!AX31, $B$4="AMPOSTA",'Zona 5'!AX48, $B$4="MORA", 'Zona 5'!AX65, $B$4="DELTEBRE", 'Zona 5'!AX82)</f>
        <v>0</v>
      </c>
      <c r="AY14" s="37" cm="1">
        <f t="array" ref="AY14">_xlfn.IFS($B$4="ARCARAZO", 'Zona Norte'!AY14, $B$4="ELGOIBAR", 'Zona Norte'!AY31, $B$4="IRUN", 'Zona Norte'!AY48, $B$4="AGUSTINOS", 'Zona Norte'!AY65, $B$4="NAVAS", 'Zona Norte'!AY82, $B$4="TUDELA", 'Zona Norte'!AY99, $B$4="TAUSA", 'Zona Norte'!AY116, $B$4="PINEDA", 'Zona 3'!AY14, $B$4="MATARÓ", 'Zona 3'!AY31, $B$4="ARENYS", 'Zona 3'!AY48, $B$4="FIGUERES", 'Zona 3'!AY65, $B$4="BANYOLES", 'Zona 3'!AY82, $B$4="PALAFRUGELL", 'Zona 3'!AY99,  $B$4="SANT FELIU", 'Zona 3'!AY116, $B$4="LLORET", 'Zona 3'!AY133, $B$4="PREMIÀ", 'Zona 4'!AY14, $B$4="BARCELONA", 'Zona 4'!AY31, $B$4="BADALONA", 'Zona 4'!AY48, $B$4="EL_VENDRELL", 'Zona 4'!AY65, $B$4="VILANOVA", 'Zona 4'!AY82, $B$4="TORTOSA", 'Zona 5'!AY14, $B$4="VINAROZ", 'Zona 5'!AY31, $B$4="AMPOSTA",'Zona 5'!AY48, $B$4="MORA", 'Zona 5'!AY65, $B$4="DELTEBRE", 'Zona 5'!AY82)</f>
        <v>0</v>
      </c>
      <c r="AZ14" s="37" cm="1">
        <f t="array" ref="AZ14">_xlfn.IFS($B$4="ARCARAZO", 'Zona Norte'!AZ14, $B$4="ELGOIBAR", 'Zona Norte'!AZ31, $B$4="IRUN", 'Zona Norte'!AZ48, $B$4="AGUSTINOS", 'Zona Norte'!AZ65, $B$4="NAVAS", 'Zona Norte'!AZ82, $B$4="TUDELA", 'Zona Norte'!AZ99, $B$4="TAUSA", 'Zona Norte'!AZ116, $B$4="PINEDA", 'Zona 3'!AZ14, $B$4="MATARÓ", 'Zona 3'!AZ31, $B$4="ARENYS", 'Zona 3'!AZ48, $B$4="FIGUERES", 'Zona 3'!AZ65, $B$4="BANYOLES", 'Zona 3'!AZ82, $B$4="PALAFRUGELL", 'Zona 3'!AZ99,  $B$4="SANT FELIU", 'Zona 3'!AZ116, $B$4="LLORET", 'Zona 3'!AZ133, $B$4="PREMIÀ", 'Zona 4'!AZ14, $B$4="BARCELONA", 'Zona 4'!AZ31, $B$4="BADALONA", 'Zona 4'!AZ48, $B$4="EL_VENDRELL", 'Zona 4'!AZ65, $B$4="VILANOVA", 'Zona 4'!AZ82, $B$4="TORTOSA", 'Zona 5'!AZ14, $B$4="VINAROZ", 'Zona 5'!AZ31, $B$4="AMPOSTA",'Zona 5'!AZ48, $B$4="MORA", 'Zona 5'!AZ65, $B$4="DELTEBRE", 'Zona 5'!AZ82)</f>
        <v>0</v>
      </c>
      <c r="BA14" s="37" cm="1">
        <f t="array" ref="BA14">_xlfn.IFS($B$4="ARCARAZO", 'Zona Norte'!BA14, $B$4="ELGOIBAR", 'Zona Norte'!BA31, $B$4="IRUN", 'Zona Norte'!BA48, $B$4="AGUSTINOS", 'Zona Norte'!BA65, $B$4="NAVAS", 'Zona Norte'!BA82, $B$4="TUDELA", 'Zona Norte'!BA99, $B$4="TAUSA", 'Zona Norte'!BA116, $B$4="PINEDA", 'Zona 3'!BA14, $B$4="MATARÓ", 'Zona 3'!BA31, $B$4="ARENYS", 'Zona 3'!BA48, $B$4="FIGUERES", 'Zona 3'!BA65, $B$4="BANYOLES", 'Zona 3'!BA82, $B$4="PALAFRUGELL", 'Zona 3'!BA99,  $B$4="SANT FELIU", 'Zona 3'!BA116, $B$4="LLORET", 'Zona 3'!BA133, $B$4="PREMIÀ", 'Zona 4'!BA14, $B$4="BARCELONA", 'Zona 4'!BA31, $B$4="BADALONA", 'Zona 4'!BA48, $B$4="EL_VENDRELL", 'Zona 4'!BA65, $B$4="VILANOVA", 'Zona 4'!BA82, $B$4="TORTOSA", 'Zona 5'!BA14, $B$4="VINAROZ", 'Zona 5'!BA31, $B$4="AMPOSTA",'Zona 5'!BA48, $B$4="MORA", 'Zona 5'!BA65, $B$4="DELTEBRE", 'Zona 5'!BA82)</f>
        <v>0</v>
      </c>
      <c r="BB14" s="73" cm="1">
        <f t="array" ref="BB14">_xlfn.IFS($B$4="ARCARAZO", 'Zona Norte'!BB14, $B$4="ELGOIBAR", 'Zona Norte'!BB31, $B$4="IRUN", 'Zona Norte'!BB48, $B$4="AGUSTINOS", 'Zona Norte'!BB65, $B$4="NAVAS", 'Zona Norte'!BB82, $B$4="TUDELA", 'Zona Norte'!BB99, $B$4="TAUSA", 'Zona Norte'!BB116, $B$4="PINEDA", 'Zona 3'!BB14, $B$4="MATARÓ", 'Zona 3'!BB31, $B$4="ARENYS", 'Zona 3'!BB48, $B$4="FIGUERES", 'Zona 3'!BB65, $B$4="BANYOLES", 'Zona 3'!BB82, $B$4="PALAFRUGELL", 'Zona 3'!BB99,  $B$4="SANT FELIU", 'Zona 3'!BB116, $B$4="LLORET", 'Zona 3'!BB133, $B$4="PREMIÀ", 'Zona 4'!BB14, $B$4="BARCELONA", 'Zona 4'!BB31, $B$4="BADALONA", 'Zona 4'!BB48, $B$4="EL_VENDRELL", 'Zona 4'!BB65, $B$4="VILANOVA", 'Zona 4'!BB82, $B$4="TORTOSA", 'Zona 5'!BB14, $B$4="VINAROZ", 'Zona 5'!BB31, $B$4="AMPOSTA",'Zona 5'!BB48, $B$4="MORA", 'Zona 5'!BB65, $B$4="DELTEBRE", 'Zona 5'!BB82)</f>
        <v>0</v>
      </c>
      <c r="BC14" s="37" cm="1">
        <f t="array" ref="BC14">_xlfn.IFS($B$4="ARCARAZO", 'Zona Norte'!BC14, $B$4="ELGOIBAR", 'Zona Norte'!BC31, $B$4="IRUN", 'Zona Norte'!BC48, $B$4="AGUSTINOS", 'Zona Norte'!BC65, $B$4="NAVAS", 'Zona Norte'!BC82, $B$4="TUDELA", 'Zona Norte'!BC99, $B$4="TAUSA", 'Zona Norte'!BC116, $B$4="PINEDA", 'Zona 3'!BC14, $B$4="MATARÓ", 'Zona 3'!BC31, $B$4="ARENYS", 'Zona 3'!BC48, $B$4="FIGUERES", 'Zona 3'!BC65, $B$4="BANYOLES", 'Zona 3'!BC82, $B$4="PALAFRUGELL", 'Zona 3'!BC99,  $B$4="SANT FELIU", 'Zona 3'!BC116, $B$4="LLORET", 'Zona 3'!BC133, $B$4="PREMIÀ", 'Zona 4'!BC14, $B$4="BARCELONA", 'Zona 4'!BC31, $B$4="BADALONA", 'Zona 4'!BC48, $B$4="EL_VENDRELL", 'Zona 4'!BC65, $B$4="VILANOVA", 'Zona 4'!BC82, $B$4="TORTOSA", 'Zona 5'!BC14, $B$4="VINAROZ", 'Zona 5'!BC31, $B$4="AMPOSTA",'Zona 5'!BC48, $B$4="MORA", 'Zona 5'!BC65, $B$4="DELTEBRE", 'Zona 5'!BC82)</f>
        <v>0</v>
      </c>
      <c r="BD14" s="37" cm="1">
        <f t="array" ref="BD14">_xlfn.IFS($B$4="ARCARAZO", 'Zona Norte'!BD14, $B$4="ELGOIBAR", 'Zona Norte'!BD31, $B$4="IRUN", 'Zona Norte'!BD48, $B$4="AGUSTINOS", 'Zona Norte'!BD65, $B$4="NAVAS", 'Zona Norte'!BD82, $B$4="TUDELA", 'Zona Norte'!BD99, $B$4="TAUSA", 'Zona Norte'!BD116, $B$4="PINEDA", 'Zona 3'!BD14, $B$4="MATARÓ", 'Zona 3'!BD31, $B$4="ARENYS", 'Zona 3'!BD48, $B$4="FIGUERES", 'Zona 3'!BD65, $B$4="BANYOLES", 'Zona 3'!BD82, $B$4="PALAFRUGELL", 'Zona 3'!BD99,  $B$4="SANT FELIU", 'Zona 3'!BD116, $B$4="LLORET", 'Zona 3'!BD133, $B$4="PREMIÀ", 'Zona 4'!BD14, $B$4="BARCELONA", 'Zona 4'!BD31, $B$4="BADALONA", 'Zona 4'!BD48, $B$4="EL_VENDRELL", 'Zona 4'!BD65, $B$4="VILANOVA", 'Zona 4'!BD82, $B$4="TORTOSA", 'Zona 5'!BD14, $B$4="VINAROZ", 'Zona 5'!BD31, $B$4="AMPOSTA",'Zona 5'!BD48, $B$4="MORA", 'Zona 5'!BD65, $B$4="DELTEBRE", 'Zona 5'!BD82)</f>
        <v>0</v>
      </c>
      <c r="BE14" s="37" cm="1">
        <f t="array" ref="BE14">_xlfn.IFS($B$4="ARCARAZO", 'Zona Norte'!BE14, $B$4="ELGOIBAR", 'Zona Norte'!BE31, $B$4="IRUN", 'Zona Norte'!BE48, $B$4="AGUSTINOS", 'Zona Norte'!BE65, $B$4="NAVAS", 'Zona Norte'!BE82, $B$4="TUDELA", 'Zona Norte'!BE99, $B$4="TAUSA", 'Zona Norte'!BE116, $B$4="PINEDA", 'Zona 3'!BE14, $B$4="MATARÓ", 'Zona 3'!BE31, $B$4="ARENYS", 'Zona 3'!BE48, $B$4="FIGUERES", 'Zona 3'!BE65, $B$4="BANYOLES", 'Zona 3'!BE82, $B$4="PALAFRUGELL", 'Zona 3'!BE99,  $B$4="SANT FELIU", 'Zona 3'!BE116, $B$4="LLORET", 'Zona 3'!BE133, $B$4="PREMIÀ", 'Zona 4'!BE14, $B$4="BARCELONA", 'Zona 4'!BE31, $B$4="BADALONA", 'Zona 4'!BE48, $B$4="EL_VENDRELL", 'Zona 4'!BE65, $B$4="VILANOVA", 'Zona 4'!BE82, $B$4="TORTOSA", 'Zona 5'!BE14, $B$4="VINAROZ", 'Zona 5'!BE31, $B$4="AMPOSTA",'Zona 5'!BE48, $B$4="MORA", 'Zona 5'!BE65, $B$4="DELTEBRE", 'Zona 5'!BE82)</f>
        <v>0</v>
      </c>
      <c r="BF14" s="37" cm="1">
        <f t="array" ref="BF14">_xlfn.IFS($B$4="ARCARAZO", 'Zona Norte'!BF14, $B$4="ELGOIBAR", 'Zona Norte'!BF31, $B$4="IRUN", 'Zona Norte'!BF48, $B$4="AGUSTINOS", 'Zona Norte'!BF65, $B$4="NAVAS", 'Zona Norte'!BF82, $B$4="TUDELA", 'Zona Norte'!BF99, $B$4="TAUSA", 'Zona Norte'!BF116, $B$4="PINEDA", 'Zona 3'!BF14, $B$4="MATARÓ", 'Zona 3'!BF31, $B$4="ARENYS", 'Zona 3'!BF48, $B$4="FIGUERES", 'Zona 3'!BF65, $B$4="BANYOLES", 'Zona 3'!BF82, $B$4="PALAFRUGELL", 'Zona 3'!BF99,  $B$4="SANT FELIU", 'Zona 3'!BF116, $B$4="LLORET", 'Zona 3'!BF133, $B$4="PREMIÀ", 'Zona 4'!BF14, $B$4="BARCELONA", 'Zona 4'!BF31, $B$4="BADALONA", 'Zona 4'!BF48, $B$4="EL_VENDRELL", 'Zona 4'!BF65, $B$4="VILANOVA", 'Zona 4'!BF82, $B$4="TORTOSA", 'Zona 5'!BF14, $B$4="VINAROZ", 'Zona 5'!BF31, $B$4="AMPOSTA",'Zona 5'!BF48, $B$4="MORA", 'Zona 5'!BF65, $B$4="DELTEBRE", 'Zona 5'!BF82)</f>
        <v>0</v>
      </c>
      <c r="BG14" s="75"/>
    </row>
    <row r="15" spans="1:59" x14ac:dyDescent="0.2">
      <c r="A15" s="85" t="str" cm="1">
        <f t="array" ref="A15">_xlfn.IFS($B$3="ZONA_3",ACCIONES!M11, $B$3="ZONA_4",ACCIONES!M11, $B$3="ZONA_5", IF($B$4="VINAROZ",ACCIONES!L11,ACCIONES!M11), $B$3="ZONA_NORTE",ACCIONES!L11)</f>
        <v>Sorteo en tienda de Prenda/Artículo</v>
      </c>
      <c r="B15" s="85"/>
      <c r="C15" s="85"/>
      <c r="D15" s="85"/>
      <c r="F15" s="37" cm="1">
        <f t="array" ref="F15">_xlfn.IFS($B$4="ARCARAZO", 'Zona Norte'!F15, $B$4="ELGOIBAR", 'Zona Norte'!F32, $B$4="IRUN", 'Zona Norte'!F49, $B$4="AGUSTINOS", 'Zona Norte'!F66, $B$4="NAVAS", 'Zona Norte'!F83, $B$4="TUDELA", 'Zona Norte'!F100, $B$4="TAUSA", 'Zona Norte'!F117, $B$4="PINEDA", 'Zona 3'!F15, $B$4="MATARÓ", 'Zona 3'!F32, $B$4="ARENYS", 'Zona 3'!F49, $B$4="FIGUERES", 'Zona 3'!F66, $B$4="BANYOLES", 'Zona 3'!F83, $B$4="PALAFRUGELL", 'Zona 3'!F100,  $B$4="SANT FELIU", 'Zona 3'!F117, $B$4="LLORET", 'Zona 3'!F134, $B$4="PREMIÀ", 'Zona 4'!F15, $B$4="BARCELONA", 'Zona 4'!F32, $B$4="BADALONA", 'Zona 4'!F49, $B$4="EL_VENDRELL", 'Zona 4'!F66, $B$4="VILANOVA", 'Zona 4'!F83, $B$4="TORTOSA", 'Zona 5'!F15, $B$4="VINAROZ", 'Zona 5'!F32, $B$4="AMPOSTA",'Zona 5'!F49, $B$4="MORA", 'Zona 5'!F66, $B$4="DELTEBRE", 'Zona 5'!F83)</f>
        <v>0</v>
      </c>
      <c r="G15" s="37" cm="1">
        <f t="array" ref="G15">_xlfn.IFS($B$4="ARCARAZO", 'Zona Norte'!G15, $B$4="ELGOIBAR", 'Zona Norte'!G32, $B$4="IRUN", 'Zona Norte'!G49, $B$4="AGUSTINOS", 'Zona Norte'!G66, $B$4="NAVAS", 'Zona Norte'!G83, $B$4="TUDELA", 'Zona Norte'!G100, $B$4="TAUSA", 'Zona Norte'!G117, $B$4="PINEDA", 'Zona 3'!G15, $B$4="MATARÓ", 'Zona 3'!G32, $B$4="ARENYS", 'Zona 3'!G49, $B$4="FIGUERES", 'Zona 3'!G66, $B$4="BANYOLES", 'Zona 3'!G83, $B$4="PALAFRUGELL", 'Zona 3'!G100,  $B$4="SANT FELIU", 'Zona 3'!G117, $B$4="LLORET", 'Zona 3'!G134, $B$4="PREMIÀ", 'Zona 4'!G15, $B$4="BARCELONA", 'Zona 4'!G32, $B$4="BADALONA", 'Zona 4'!G49, $B$4="EL_VENDRELL", 'Zona 4'!G66, $B$4="VILANOVA", 'Zona 4'!G83, $B$4="TORTOSA", 'Zona 5'!G15, $B$4="VINAROZ", 'Zona 5'!G32, $B$4="AMPOSTA",'Zona 5'!G49, $B$4="MORA", 'Zona 5'!G66, $B$4="DELTEBRE", 'Zona 5'!G83)</f>
        <v>0</v>
      </c>
      <c r="H15" s="37" cm="1">
        <f t="array" ref="H15">_xlfn.IFS($B$4="ARCARAZO", 'Zona Norte'!H15, $B$4="ELGOIBAR", 'Zona Norte'!H32, $B$4="IRUN", 'Zona Norte'!H49, $B$4="AGUSTINOS", 'Zona Norte'!H66, $B$4="NAVAS", 'Zona Norte'!H83, $B$4="TUDELA", 'Zona Norte'!H100, $B$4="TAUSA", 'Zona Norte'!H117, $B$4="PINEDA", 'Zona 3'!H15, $B$4="MATARÓ", 'Zona 3'!H32, $B$4="ARENYS", 'Zona 3'!H49, $B$4="FIGUERES", 'Zona 3'!H66, $B$4="BANYOLES", 'Zona 3'!H83, $B$4="PALAFRUGELL", 'Zona 3'!H100,  $B$4="SANT FELIU", 'Zona 3'!H117, $B$4="LLORET", 'Zona 3'!H134, $B$4="PREMIÀ", 'Zona 4'!H15, $B$4="BARCELONA", 'Zona 4'!H32, $B$4="BADALONA", 'Zona 4'!H49, $B$4="EL_VENDRELL", 'Zona 4'!H66, $B$4="VILANOVA", 'Zona 4'!H83, $B$4="TORTOSA", 'Zona 5'!H15, $B$4="VINAROZ", 'Zona 5'!H32, $B$4="AMPOSTA",'Zona 5'!H49, $B$4="MORA", 'Zona 5'!H66, $B$4="DELTEBRE", 'Zona 5'!H83)</f>
        <v>0</v>
      </c>
      <c r="I15" s="37" cm="1">
        <f t="array" ref="I15">_xlfn.IFS($B$4="ARCARAZO", 'Zona Norte'!I15, $B$4="ELGOIBAR", 'Zona Norte'!I32, $B$4="IRUN", 'Zona Norte'!I49, $B$4="AGUSTINOS", 'Zona Norte'!I66, $B$4="NAVAS", 'Zona Norte'!I83, $B$4="TUDELA", 'Zona Norte'!I100, $B$4="TAUSA", 'Zona Norte'!I117, $B$4="PINEDA", 'Zona 3'!I15, $B$4="MATARÓ", 'Zona 3'!I32, $B$4="ARENYS", 'Zona 3'!I49, $B$4="FIGUERES", 'Zona 3'!I66, $B$4="BANYOLES", 'Zona 3'!I83, $B$4="PALAFRUGELL", 'Zona 3'!I100,  $B$4="SANT FELIU", 'Zona 3'!I117, $B$4="LLORET", 'Zona 3'!I134, $B$4="PREMIÀ", 'Zona 4'!I15, $B$4="BARCELONA", 'Zona 4'!I32, $B$4="BADALONA", 'Zona 4'!I49, $B$4="EL_VENDRELL", 'Zona 4'!I66, $B$4="VILANOVA", 'Zona 4'!I83, $B$4="TORTOSA", 'Zona 5'!I15, $B$4="VINAROZ", 'Zona 5'!I32, $B$4="AMPOSTA",'Zona 5'!I49, $B$4="MORA", 'Zona 5'!I66, $B$4="DELTEBRE", 'Zona 5'!I83)</f>
        <v>0</v>
      </c>
      <c r="J15" s="73" cm="1">
        <f t="array" ref="J15">_xlfn.IFS($B$4="ARCARAZO", 'Zona Norte'!J15, $B$4="ELGOIBAR", 'Zona Norte'!J32, $B$4="IRUN", 'Zona Norte'!J49, $B$4="AGUSTINOS", 'Zona Norte'!J66, $B$4="NAVAS", 'Zona Norte'!J83, $B$4="TUDELA", 'Zona Norte'!J100, $B$4="TAUSA", 'Zona Norte'!J117, $B$4="PINEDA", 'Zona 3'!J15, $B$4="MATARÓ", 'Zona 3'!J32, $B$4="ARENYS", 'Zona 3'!J49, $B$4="FIGUERES", 'Zona 3'!J66, $B$4="BANYOLES", 'Zona 3'!J83, $B$4="PALAFRUGELL", 'Zona 3'!J100,  $B$4="SANT FELIU", 'Zona 3'!J117, $B$4="LLORET", 'Zona 3'!J134, $B$4="PREMIÀ", 'Zona 4'!J15, $B$4="BARCELONA", 'Zona 4'!J32, $B$4="BADALONA", 'Zona 4'!J49, $B$4="EL_VENDRELL", 'Zona 4'!J66, $B$4="VILANOVA", 'Zona 4'!J83, $B$4="TORTOSA", 'Zona 5'!J15, $B$4="VINAROZ", 'Zona 5'!J32, $B$4="AMPOSTA",'Zona 5'!J49, $B$4="MORA", 'Zona 5'!J66, $B$4="DELTEBRE", 'Zona 5'!J83)</f>
        <v>0</v>
      </c>
      <c r="K15" s="37" cm="1">
        <f t="array" ref="K15">_xlfn.IFS($B$4="ARCARAZO", 'Zona Norte'!K15, $B$4="ELGOIBAR", 'Zona Norte'!K32, $B$4="IRUN", 'Zona Norte'!K49, $B$4="AGUSTINOS", 'Zona Norte'!K66, $B$4="NAVAS", 'Zona Norte'!K83, $B$4="TUDELA", 'Zona Norte'!K100, $B$4="TAUSA", 'Zona Norte'!K117, $B$4="PINEDA", 'Zona 3'!K15, $B$4="MATARÓ", 'Zona 3'!K32, $B$4="ARENYS", 'Zona 3'!K49, $B$4="FIGUERES", 'Zona 3'!K66, $B$4="BANYOLES", 'Zona 3'!K83, $B$4="PALAFRUGELL", 'Zona 3'!K100,  $B$4="SANT FELIU", 'Zona 3'!K117, $B$4="LLORET", 'Zona 3'!K134, $B$4="PREMIÀ", 'Zona 4'!K15, $B$4="BARCELONA", 'Zona 4'!K32, $B$4="BADALONA", 'Zona 4'!K49, $B$4="EL_VENDRELL", 'Zona 4'!K66, $B$4="VILANOVA", 'Zona 4'!K83, $B$4="TORTOSA", 'Zona 5'!K15, $B$4="VINAROZ", 'Zona 5'!K32, $B$4="AMPOSTA",'Zona 5'!K49, $B$4="MORA", 'Zona 5'!K66, $B$4="DELTEBRE", 'Zona 5'!K83)</f>
        <v>0</v>
      </c>
      <c r="L15" s="37" cm="1">
        <f t="array" ref="L15">_xlfn.IFS($B$4="ARCARAZO", 'Zona Norte'!L15, $B$4="ELGOIBAR", 'Zona Norte'!L32, $B$4="IRUN", 'Zona Norte'!L49, $B$4="AGUSTINOS", 'Zona Norte'!L66, $B$4="NAVAS", 'Zona Norte'!L83, $B$4="TUDELA", 'Zona Norte'!L100, $B$4="TAUSA", 'Zona Norte'!L117, $B$4="PINEDA", 'Zona 3'!L15, $B$4="MATARÓ", 'Zona 3'!L32, $B$4="ARENYS", 'Zona 3'!L49, $B$4="FIGUERES", 'Zona 3'!L66, $B$4="BANYOLES", 'Zona 3'!L83, $B$4="PALAFRUGELL", 'Zona 3'!L100,  $B$4="SANT FELIU", 'Zona 3'!L117, $B$4="LLORET", 'Zona 3'!L134, $B$4="PREMIÀ", 'Zona 4'!L15, $B$4="BARCELONA", 'Zona 4'!L32, $B$4="BADALONA", 'Zona 4'!L49, $B$4="EL_VENDRELL", 'Zona 4'!L66, $B$4="VILANOVA", 'Zona 4'!L83, $B$4="TORTOSA", 'Zona 5'!L15, $B$4="VINAROZ", 'Zona 5'!L32, $B$4="AMPOSTA",'Zona 5'!L49, $B$4="MORA", 'Zona 5'!L66, $B$4="DELTEBRE", 'Zona 5'!L83)</f>
        <v>0</v>
      </c>
      <c r="M15" s="37" cm="1">
        <f t="array" ref="M15">_xlfn.IFS($B$4="ARCARAZO", 'Zona Norte'!M15, $B$4="ELGOIBAR", 'Zona Norte'!M32, $B$4="IRUN", 'Zona Norte'!M49, $B$4="AGUSTINOS", 'Zona Norte'!M66, $B$4="NAVAS", 'Zona Norte'!M83, $B$4="TUDELA", 'Zona Norte'!M100, $B$4="TAUSA", 'Zona Norte'!M117, $B$4="PINEDA", 'Zona 3'!M15, $B$4="MATARÓ", 'Zona 3'!M32, $B$4="ARENYS", 'Zona 3'!M49, $B$4="FIGUERES", 'Zona 3'!M66, $B$4="BANYOLES", 'Zona 3'!M83, $B$4="PALAFRUGELL", 'Zona 3'!M100,  $B$4="SANT FELIU", 'Zona 3'!M117, $B$4="LLORET", 'Zona 3'!M134, $B$4="PREMIÀ", 'Zona 4'!M15, $B$4="BARCELONA", 'Zona 4'!M32, $B$4="BADALONA", 'Zona 4'!M49, $B$4="EL_VENDRELL", 'Zona 4'!M66, $B$4="VILANOVA", 'Zona 4'!M83, $B$4="TORTOSA", 'Zona 5'!M15, $B$4="VINAROZ", 'Zona 5'!M32, $B$4="AMPOSTA",'Zona 5'!M49, $B$4="MORA", 'Zona 5'!M66, $B$4="DELTEBRE", 'Zona 5'!M83)</f>
        <v>0</v>
      </c>
      <c r="N15" s="73" cm="1">
        <f t="array" ref="N15">_xlfn.IFS($B$4="ARCARAZO", 'Zona Norte'!N15, $B$4="ELGOIBAR", 'Zona Norte'!N32, $B$4="IRUN", 'Zona Norte'!N49, $B$4="AGUSTINOS", 'Zona Norte'!N66, $B$4="NAVAS", 'Zona Norte'!N83, $B$4="TUDELA", 'Zona Norte'!N100, $B$4="TAUSA", 'Zona Norte'!N117, $B$4="PINEDA", 'Zona 3'!N15, $B$4="MATARÓ", 'Zona 3'!N32, $B$4="ARENYS", 'Zona 3'!N49, $B$4="FIGUERES", 'Zona 3'!N66, $B$4="BANYOLES", 'Zona 3'!N83, $B$4="PALAFRUGELL", 'Zona 3'!N100,  $B$4="SANT FELIU", 'Zona 3'!N117, $B$4="LLORET", 'Zona 3'!N134, $B$4="PREMIÀ", 'Zona 4'!N15, $B$4="BARCELONA", 'Zona 4'!N32, $B$4="BADALONA", 'Zona 4'!N49, $B$4="EL_VENDRELL", 'Zona 4'!N66, $B$4="VILANOVA", 'Zona 4'!N83, $B$4="TORTOSA", 'Zona 5'!N15, $B$4="VINAROZ", 'Zona 5'!N32, $B$4="AMPOSTA",'Zona 5'!N49, $B$4="MORA", 'Zona 5'!N66, $B$4="DELTEBRE", 'Zona 5'!N83)</f>
        <v>0</v>
      </c>
      <c r="O15" s="37" cm="1">
        <f t="array" ref="O15">_xlfn.IFS($B$4="ARCARAZO", 'Zona Norte'!O15, $B$4="ELGOIBAR", 'Zona Norte'!O32, $B$4="IRUN", 'Zona Norte'!O49, $B$4="AGUSTINOS", 'Zona Norte'!O66, $B$4="NAVAS", 'Zona Norte'!O83, $B$4="TUDELA", 'Zona Norte'!O100, $B$4="TAUSA", 'Zona Norte'!O117, $B$4="PINEDA", 'Zona 3'!O15, $B$4="MATARÓ", 'Zona 3'!O32, $B$4="ARENYS", 'Zona 3'!O49, $B$4="FIGUERES", 'Zona 3'!O66, $B$4="BANYOLES", 'Zona 3'!O83, $B$4="PALAFRUGELL", 'Zona 3'!O100,  $B$4="SANT FELIU", 'Zona 3'!O117, $B$4="LLORET", 'Zona 3'!O134, $B$4="PREMIÀ", 'Zona 4'!O15, $B$4="BARCELONA", 'Zona 4'!O32, $B$4="BADALONA", 'Zona 4'!O49, $B$4="EL_VENDRELL", 'Zona 4'!O66, $B$4="VILANOVA", 'Zona 4'!O83, $B$4="TORTOSA", 'Zona 5'!O15, $B$4="VINAROZ", 'Zona 5'!O32, $B$4="AMPOSTA",'Zona 5'!O49, $B$4="MORA", 'Zona 5'!O66, $B$4="DELTEBRE", 'Zona 5'!O83)</f>
        <v>0</v>
      </c>
      <c r="P15" s="37" cm="1">
        <f t="array" ref="P15">_xlfn.IFS($B$4="ARCARAZO", 'Zona Norte'!P15, $B$4="ELGOIBAR", 'Zona Norte'!P32, $B$4="IRUN", 'Zona Norte'!P49, $B$4="AGUSTINOS", 'Zona Norte'!P66, $B$4="NAVAS", 'Zona Norte'!P83, $B$4="TUDELA", 'Zona Norte'!P100, $B$4="TAUSA", 'Zona Norte'!P117, $B$4="PINEDA", 'Zona 3'!P15, $B$4="MATARÓ", 'Zona 3'!P32, $B$4="ARENYS", 'Zona 3'!P49, $B$4="FIGUERES", 'Zona 3'!P66, $B$4="BANYOLES", 'Zona 3'!P83, $B$4="PALAFRUGELL", 'Zona 3'!P100,  $B$4="SANT FELIU", 'Zona 3'!P117, $B$4="LLORET", 'Zona 3'!P134, $B$4="PREMIÀ", 'Zona 4'!P15, $B$4="BARCELONA", 'Zona 4'!P32, $B$4="BADALONA", 'Zona 4'!P49, $B$4="EL_VENDRELL", 'Zona 4'!P66, $B$4="VILANOVA", 'Zona 4'!P83, $B$4="TORTOSA", 'Zona 5'!P15, $B$4="VINAROZ", 'Zona 5'!P32, $B$4="AMPOSTA",'Zona 5'!P49, $B$4="MORA", 'Zona 5'!P66, $B$4="DELTEBRE", 'Zona 5'!P83)</f>
        <v>0</v>
      </c>
      <c r="Q15" s="37" cm="1">
        <f t="array" ref="Q15">_xlfn.IFS($B$4="ARCARAZO", 'Zona Norte'!Q15, $B$4="ELGOIBAR", 'Zona Norte'!Q32, $B$4="IRUN", 'Zona Norte'!Q49, $B$4="AGUSTINOS", 'Zona Norte'!Q66, $B$4="NAVAS", 'Zona Norte'!Q83, $B$4="TUDELA", 'Zona Norte'!Q100, $B$4="TAUSA", 'Zona Norte'!Q117, $B$4="PINEDA", 'Zona 3'!Q15, $B$4="MATARÓ", 'Zona 3'!Q32, $B$4="ARENYS", 'Zona 3'!Q49, $B$4="FIGUERES", 'Zona 3'!Q66, $B$4="BANYOLES", 'Zona 3'!Q83, $B$4="PALAFRUGELL", 'Zona 3'!Q100,  $B$4="SANT FELIU", 'Zona 3'!Q117, $B$4="LLORET", 'Zona 3'!Q134, $B$4="PREMIÀ", 'Zona 4'!Q15, $B$4="BARCELONA", 'Zona 4'!Q32, $B$4="BADALONA", 'Zona 4'!Q49, $B$4="EL_VENDRELL", 'Zona 4'!Q66, $B$4="VILANOVA", 'Zona 4'!Q83, $B$4="TORTOSA", 'Zona 5'!Q15, $B$4="VINAROZ", 'Zona 5'!Q32, $B$4="AMPOSTA",'Zona 5'!Q49, $B$4="MORA", 'Zona 5'!Q66, $B$4="DELTEBRE", 'Zona 5'!Q83)</f>
        <v>0</v>
      </c>
      <c r="R15" s="73" cm="1">
        <f t="array" ref="R15">_xlfn.IFS($B$4="ARCARAZO", 'Zona Norte'!R15, $B$4="ELGOIBAR", 'Zona Norte'!R32, $B$4="IRUN", 'Zona Norte'!R49, $B$4="AGUSTINOS", 'Zona Norte'!R66, $B$4="NAVAS", 'Zona Norte'!R83, $B$4="TUDELA", 'Zona Norte'!R100, $B$4="TAUSA", 'Zona Norte'!R117, $B$4="PINEDA", 'Zona 3'!R15, $B$4="MATARÓ", 'Zona 3'!R32, $B$4="ARENYS", 'Zona 3'!R49, $B$4="FIGUERES", 'Zona 3'!R66, $B$4="BANYOLES", 'Zona 3'!R83, $B$4="PALAFRUGELL", 'Zona 3'!R100,  $B$4="SANT FELIU", 'Zona 3'!R117, $B$4="LLORET", 'Zona 3'!R134, $B$4="PREMIÀ", 'Zona 4'!R15, $B$4="BARCELONA", 'Zona 4'!R32, $B$4="BADALONA", 'Zona 4'!R49, $B$4="EL_VENDRELL", 'Zona 4'!R66, $B$4="VILANOVA", 'Zona 4'!R83, $B$4="TORTOSA", 'Zona 5'!R15, $B$4="VINAROZ", 'Zona 5'!R32, $B$4="AMPOSTA",'Zona 5'!R49, $B$4="MORA", 'Zona 5'!R66, $B$4="DELTEBRE", 'Zona 5'!R83)</f>
        <v>0</v>
      </c>
      <c r="S15" s="37" cm="1">
        <f t="array" ref="S15">_xlfn.IFS($B$4="ARCARAZO", 'Zona Norte'!S15, $B$4="ELGOIBAR", 'Zona Norte'!S32, $B$4="IRUN", 'Zona Norte'!S49, $B$4="AGUSTINOS", 'Zona Norte'!S66, $B$4="NAVAS", 'Zona Norte'!S83, $B$4="TUDELA", 'Zona Norte'!S100, $B$4="TAUSA", 'Zona Norte'!S117, $B$4="PINEDA", 'Zona 3'!S15, $B$4="MATARÓ", 'Zona 3'!S32, $B$4="ARENYS", 'Zona 3'!S49, $B$4="FIGUERES", 'Zona 3'!S66, $B$4="BANYOLES", 'Zona 3'!S83, $B$4="PALAFRUGELL", 'Zona 3'!S100,  $B$4="SANT FELIU", 'Zona 3'!S117, $B$4="LLORET", 'Zona 3'!S134, $B$4="PREMIÀ", 'Zona 4'!S15, $B$4="BARCELONA", 'Zona 4'!S32, $B$4="BADALONA", 'Zona 4'!S49, $B$4="EL_VENDRELL", 'Zona 4'!S66, $B$4="VILANOVA", 'Zona 4'!S83, $B$4="TORTOSA", 'Zona 5'!S15, $B$4="VINAROZ", 'Zona 5'!S32, $B$4="AMPOSTA",'Zona 5'!S49, $B$4="MORA", 'Zona 5'!S66, $B$4="DELTEBRE", 'Zona 5'!S83)</f>
        <v>0</v>
      </c>
      <c r="T15" s="37" cm="1">
        <f t="array" ref="T15">_xlfn.IFS($B$4="ARCARAZO", 'Zona Norte'!T15, $B$4="ELGOIBAR", 'Zona Norte'!T32, $B$4="IRUN", 'Zona Norte'!T49, $B$4="AGUSTINOS", 'Zona Norte'!T66, $B$4="NAVAS", 'Zona Norte'!T83, $B$4="TUDELA", 'Zona Norte'!T100, $B$4="TAUSA", 'Zona Norte'!T117, $B$4="PINEDA", 'Zona 3'!T15, $B$4="MATARÓ", 'Zona 3'!T32, $B$4="ARENYS", 'Zona 3'!T49, $B$4="FIGUERES", 'Zona 3'!T66, $B$4="BANYOLES", 'Zona 3'!T83, $B$4="PALAFRUGELL", 'Zona 3'!T100,  $B$4="SANT FELIU", 'Zona 3'!T117, $B$4="LLORET", 'Zona 3'!T134, $B$4="PREMIÀ", 'Zona 4'!T15, $B$4="BARCELONA", 'Zona 4'!T32, $B$4="BADALONA", 'Zona 4'!T49, $B$4="EL_VENDRELL", 'Zona 4'!T66, $B$4="VILANOVA", 'Zona 4'!T83, $B$4="TORTOSA", 'Zona 5'!T15, $B$4="VINAROZ", 'Zona 5'!T32, $B$4="AMPOSTA",'Zona 5'!T49, $B$4="MORA", 'Zona 5'!T66, $B$4="DELTEBRE", 'Zona 5'!T83)</f>
        <v>0</v>
      </c>
      <c r="U15" s="37" cm="1">
        <f t="array" ref="U15">_xlfn.IFS($B$4="ARCARAZO", 'Zona Norte'!U15, $B$4="ELGOIBAR", 'Zona Norte'!U32, $B$4="IRUN", 'Zona Norte'!U49, $B$4="AGUSTINOS", 'Zona Norte'!U66, $B$4="NAVAS", 'Zona Norte'!U83, $B$4="TUDELA", 'Zona Norte'!U100, $B$4="TAUSA", 'Zona Norte'!U117, $B$4="PINEDA", 'Zona 3'!U15, $B$4="MATARÓ", 'Zona 3'!U32, $B$4="ARENYS", 'Zona 3'!U49, $B$4="FIGUERES", 'Zona 3'!U66, $B$4="BANYOLES", 'Zona 3'!U83, $B$4="PALAFRUGELL", 'Zona 3'!U100,  $B$4="SANT FELIU", 'Zona 3'!U117, $B$4="LLORET", 'Zona 3'!U134, $B$4="PREMIÀ", 'Zona 4'!U15, $B$4="BARCELONA", 'Zona 4'!U32, $B$4="BADALONA", 'Zona 4'!U49, $B$4="EL_VENDRELL", 'Zona 4'!U66, $B$4="VILANOVA", 'Zona 4'!U83, $B$4="TORTOSA", 'Zona 5'!U15, $B$4="VINAROZ", 'Zona 5'!U32, $B$4="AMPOSTA",'Zona 5'!U49, $B$4="MORA", 'Zona 5'!U66, $B$4="DELTEBRE", 'Zona 5'!U83)</f>
        <v>0</v>
      </c>
      <c r="V15" s="73" cm="1">
        <f t="array" ref="V15">_xlfn.IFS($B$4="ARCARAZO", 'Zona Norte'!V15, $B$4="ELGOIBAR", 'Zona Norte'!V32, $B$4="IRUN", 'Zona Norte'!V49, $B$4="AGUSTINOS", 'Zona Norte'!V66, $B$4="NAVAS", 'Zona Norte'!V83, $B$4="TUDELA", 'Zona Norte'!V100, $B$4="TAUSA", 'Zona Norte'!V117, $B$4="PINEDA", 'Zona 3'!V15, $B$4="MATARÓ", 'Zona 3'!V32, $B$4="ARENYS", 'Zona 3'!V49, $B$4="FIGUERES", 'Zona 3'!V66, $B$4="BANYOLES", 'Zona 3'!V83, $B$4="PALAFRUGELL", 'Zona 3'!V100,  $B$4="SANT FELIU", 'Zona 3'!V117, $B$4="LLORET", 'Zona 3'!V134, $B$4="PREMIÀ", 'Zona 4'!V15, $B$4="BARCELONA", 'Zona 4'!V32, $B$4="BADALONA", 'Zona 4'!V49, $B$4="EL_VENDRELL", 'Zona 4'!V66, $B$4="VILANOVA", 'Zona 4'!V83, $B$4="TORTOSA", 'Zona 5'!V15, $B$4="VINAROZ", 'Zona 5'!V32, $B$4="AMPOSTA",'Zona 5'!V49, $B$4="MORA", 'Zona 5'!V66, $B$4="DELTEBRE", 'Zona 5'!V83)</f>
        <v>0</v>
      </c>
      <c r="W15" s="37" cm="1">
        <f t="array" ref="W15">_xlfn.IFS($B$4="ARCARAZO", 'Zona Norte'!W15, $B$4="ELGOIBAR", 'Zona Norte'!W32, $B$4="IRUN", 'Zona Norte'!W49, $B$4="AGUSTINOS", 'Zona Norte'!W66, $B$4="NAVAS", 'Zona Norte'!W83, $B$4="TUDELA", 'Zona Norte'!W100, $B$4="TAUSA", 'Zona Norte'!W117, $B$4="PINEDA", 'Zona 3'!W15, $B$4="MATARÓ", 'Zona 3'!W32, $B$4="ARENYS", 'Zona 3'!W49, $B$4="FIGUERES", 'Zona 3'!W66, $B$4="BANYOLES", 'Zona 3'!W83, $B$4="PALAFRUGELL", 'Zona 3'!W100,  $B$4="SANT FELIU", 'Zona 3'!W117, $B$4="LLORET", 'Zona 3'!W134, $B$4="PREMIÀ", 'Zona 4'!W15, $B$4="BARCELONA", 'Zona 4'!W32, $B$4="BADALONA", 'Zona 4'!W49, $B$4="EL_VENDRELL", 'Zona 4'!W66, $B$4="VILANOVA", 'Zona 4'!W83, $B$4="TORTOSA", 'Zona 5'!W15, $B$4="VINAROZ", 'Zona 5'!W32, $B$4="AMPOSTA",'Zona 5'!W49, $B$4="MORA", 'Zona 5'!W66, $B$4="DELTEBRE", 'Zona 5'!W83)</f>
        <v>0</v>
      </c>
      <c r="X15" s="37" cm="1">
        <f t="array" ref="X15">_xlfn.IFS($B$4="ARCARAZO", 'Zona Norte'!X15, $B$4="ELGOIBAR", 'Zona Norte'!X32, $B$4="IRUN", 'Zona Norte'!X49, $B$4="AGUSTINOS", 'Zona Norte'!X66, $B$4="NAVAS", 'Zona Norte'!X83, $B$4="TUDELA", 'Zona Norte'!X100, $B$4="TAUSA", 'Zona Norte'!X117, $B$4="PINEDA", 'Zona 3'!X15, $B$4="MATARÓ", 'Zona 3'!X32, $B$4="ARENYS", 'Zona 3'!X49, $B$4="FIGUERES", 'Zona 3'!X66, $B$4="BANYOLES", 'Zona 3'!X83, $B$4="PALAFRUGELL", 'Zona 3'!X100,  $B$4="SANT FELIU", 'Zona 3'!X117, $B$4="LLORET", 'Zona 3'!X134, $B$4="PREMIÀ", 'Zona 4'!X15, $B$4="BARCELONA", 'Zona 4'!X32, $B$4="BADALONA", 'Zona 4'!X49, $B$4="EL_VENDRELL", 'Zona 4'!X66, $B$4="VILANOVA", 'Zona 4'!X83, $B$4="TORTOSA", 'Zona 5'!X15, $B$4="VINAROZ", 'Zona 5'!X32, $B$4="AMPOSTA",'Zona 5'!X49, $B$4="MORA", 'Zona 5'!X66, $B$4="DELTEBRE", 'Zona 5'!X83)</f>
        <v>0</v>
      </c>
      <c r="Y15" s="37" cm="1">
        <f t="array" ref="Y15">_xlfn.IFS($B$4="ARCARAZO", 'Zona Norte'!Y15, $B$4="ELGOIBAR", 'Zona Norte'!Y32, $B$4="IRUN", 'Zona Norte'!Y49, $B$4="AGUSTINOS", 'Zona Norte'!Y66, $B$4="NAVAS", 'Zona Norte'!Y83, $B$4="TUDELA", 'Zona Norte'!Y100, $B$4="TAUSA", 'Zona Norte'!Y117, $B$4="PINEDA", 'Zona 3'!Y15, $B$4="MATARÓ", 'Zona 3'!Y32, $B$4="ARENYS", 'Zona 3'!Y49, $B$4="FIGUERES", 'Zona 3'!Y66, $B$4="BANYOLES", 'Zona 3'!Y83, $B$4="PALAFRUGELL", 'Zona 3'!Y100,  $B$4="SANT FELIU", 'Zona 3'!Y117, $B$4="LLORET", 'Zona 3'!Y134, $B$4="PREMIÀ", 'Zona 4'!Y15, $B$4="BARCELONA", 'Zona 4'!Y32, $B$4="BADALONA", 'Zona 4'!Y49, $B$4="EL_VENDRELL", 'Zona 4'!Y66, $B$4="VILANOVA", 'Zona 4'!Y83, $B$4="TORTOSA", 'Zona 5'!Y15, $B$4="VINAROZ", 'Zona 5'!Y32, $B$4="AMPOSTA",'Zona 5'!Y49, $B$4="MORA", 'Zona 5'!Y66, $B$4="DELTEBRE", 'Zona 5'!Y83)</f>
        <v>0</v>
      </c>
      <c r="Z15" s="37" cm="1">
        <f t="array" ref="Z15">_xlfn.IFS($B$4="ARCARAZO", 'Zona Norte'!Z15, $B$4="ELGOIBAR", 'Zona Norte'!Z32, $B$4="IRUN", 'Zona Norte'!Z49, $B$4="AGUSTINOS", 'Zona Norte'!Z66, $B$4="NAVAS", 'Zona Norte'!Z83, $B$4="TUDELA", 'Zona Norte'!Z100, $B$4="TAUSA", 'Zona Norte'!Z117, $B$4="PINEDA", 'Zona 3'!Z15, $B$4="MATARÓ", 'Zona 3'!Z32, $B$4="ARENYS", 'Zona 3'!Z49, $B$4="FIGUERES", 'Zona 3'!Z66, $B$4="BANYOLES", 'Zona 3'!Z83, $B$4="PALAFRUGELL", 'Zona 3'!Z100,  $B$4="SANT FELIU", 'Zona 3'!Z117, $B$4="LLORET", 'Zona 3'!Z134, $B$4="PREMIÀ", 'Zona 4'!Z15, $B$4="BARCELONA", 'Zona 4'!Z32, $B$4="BADALONA", 'Zona 4'!Z49, $B$4="EL_VENDRELL", 'Zona 4'!Z66, $B$4="VILANOVA", 'Zona 4'!Z83, $B$4="TORTOSA", 'Zona 5'!Z15, $B$4="VINAROZ", 'Zona 5'!Z32, $B$4="AMPOSTA",'Zona 5'!Z49, $B$4="MORA", 'Zona 5'!Z66, $B$4="DELTEBRE", 'Zona 5'!Z83)</f>
        <v>0</v>
      </c>
      <c r="AA15" s="73" cm="1">
        <f t="array" ref="AA15">_xlfn.IFS($B$4="ARCARAZO", 'Zona Norte'!AA15, $B$4="ELGOIBAR", 'Zona Norte'!AA32, $B$4="IRUN", 'Zona Norte'!AA49, $B$4="AGUSTINOS", 'Zona Norte'!AA66, $B$4="NAVAS", 'Zona Norte'!AA83, $B$4="TUDELA", 'Zona Norte'!AA100, $B$4="TAUSA", 'Zona Norte'!AA117, $B$4="PINEDA", 'Zona 3'!AA15, $B$4="MATARÓ", 'Zona 3'!AA32, $B$4="ARENYS", 'Zona 3'!AA49, $B$4="FIGUERES", 'Zona 3'!AA66, $B$4="BANYOLES", 'Zona 3'!AA83, $B$4="PALAFRUGELL", 'Zona 3'!AA100,  $B$4="SANT FELIU", 'Zona 3'!AA117, $B$4="LLORET", 'Zona 3'!AA134, $B$4="PREMIÀ", 'Zona 4'!AA15, $B$4="BARCELONA", 'Zona 4'!AA32, $B$4="BADALONA", 'Zona 4'!AA49, $B$4="EL_VENDRELL", 'Zona 4'!AA66, $B$4="VILANOVA", 'Zona 4'!AA83, $B$4="TORTOSA", 'Zona 5'!AA15, $B$4="VINAROZ", 'Zona 5'!AA32, $B$4="AMPOSTA",'Zona 5'!AA49, $B$4="MORA", 'Zona 5'!AA66, $B$4="DELTEBRE", 'Zona 5'!AA83)</f>
        <v>0</v>
      </c>
      <c r="AB15" s="37" cm="1">
        <f t="array" ref="AB15">_xlfn.IFS($B$4="ARCARAZO", 'Zona Norte'!AB15, $B$4="ELGOIBAR", 'Zona Norte'!AB32, $B$4="IRUN", 'Zona Norte'!AB49, $B$4="AGUSTINOS", 'Zona Norte'!AB66, $B$4="NAVAS", 'Zona Norte'!AB83, $B$4="TUDELA", 'Zona Norte'!AB100, $B$4="TAUSA", 'Zona Norte'!AB117, $B$4="PINEDA", 'Zona 3'!AB15, $B$4="MATARÓ", 'Zona 3'!AB32, $B$4="ARENYS", 'Zona 3'!AB49, $B$4="FIGUERES", 'Zona 3'!AB66, $B$4="BANYOLES", 'Zona 3'!AB83, $B$4="PALAFRUGELL", 'Zona 3'!AB100,  $B$4="SANT FELIU", 'Zona 3'!AB117, $B$4="LLORET", 'Zona 3'!AB134, $B$4="PREMIÀ", 'Zona 4'!AB15, $B$4="BARCELONA", 'Zona 4'!AB32, $B$4="BADALONA", 'Zona 4'!AB49, $B$4="EL_VENDRELL", 'Zona 4'!AB66, $B$4="VILANOVA", 'Zona 4'!AB83, $B$4="TORTOSA", 'Zona 5'!AB15, $B$4="VINAROZ", 'Zona 5'!AB32, $B$4="AMPOSTA",'Zona 5'!AB49, $B$4="MORA", 'Zona 5'!AB66, $B$4="DELTEBRE", 'Zona 5'!AB83)</f>
        <v>0</v>
      </c>
      <c r="AC15" s="37" cm="1">
        <f t="array" ref="AC15">_xlfn.IFS($B$4="ARCARAZO", 'Zona Norte'!AC15, $B$4="ELGOIBAR", 'Zona Norte'!AC32, $B$4="IRUN", 'Zona Norte'!AC49, $B$4="AGUSTINOS", 'Zona Norte'!AC66, $B$4="NAVAS", 'Zona Norte'!AC83, $B$4="TUDELA", 'Zona Norte'!AC100, $B$4="TAUSA", 'Zona Norte'!AC117, $B$4="PINEDA", 'Zona 3'!AC15, $B$4="MATARÓ", 'Zona 3'!AC32, $B$4="ARENYS", 'Zona 3'!AC49, $B$4="FIGUERES", 'Zona 3'!AC66, $B$4="BANYOLES", 'Zona 3'!AC83, $B$4="PALAFRUGELL", 'Zona 3'!AC100,  $B$4="SANT FELIU", 'Zona 3'!AC117, $B$4="LLORET", 'Zona 3'!AC134, $B$4="PREMIÀ", 'Zona 4'!AC15, $B$4="BARCELONA", 'Zona 4'!AC32, $B$4="BADALONA", 'Zona 4'!AC49, $B$4="EL_VENDRELL", 'Zona 4'!AC66, $B$4="VILANOVA", 'Zona 4'!AC83, $B$4="TORTOSA", 'Zona 5'!AC15, $B$4="VINAROZ", 'Zona 5'!AC32, $B$4="AMPOSTA",'Zona 5'!AC49, $B$4="MORA", 'Zona 5'!AC66, $B$4="DELTEBRE", 'Zona 5'!AC83)</f>
        <v>0</v>
      </c>
      <c r="AD15" s="37" cm="1">
        <f t="array" ref="AD15">_xlfn.IFS($B$4="ARCARAZO", 'Zona Norte'!AD15, $B$4="ELGOIBAR", 'Zona Norte'!AD32, $B$4="IRUN", 'Zona Norte'!AD49, $B$4="AGUSTINOS", 'Zona Norte'!AD66, $B$4="NAVAS", 'Zona Norte'!AD83, $B$4="TUDELA", 'Zona Norte'!AD100, $B$4="TAUSA", 'Zona Norte'!AD117, $B$4="PINEDA", 'Zona 3'!AD15, $B$4="MATARÓ", 'Zona 3'!AD32, $B$4="ARENYS", 'Zona 3'!AD49, $B$4="FIGUERES", 'Zona 3'!AD66, $B$4="BANYOLES", 'Zona 3'!AD83, $B$4="PALAFRUGELL", 'Zona 3'!AD100,  $B$4="SANT FELIU", 'Zona 3'!AD117, $B$4="LLORET", 'Zona 3'!AD134, $B$4="PREMIÀ", 'Zona 4'!AD15, $B$4="BARCELONA", 'Zona 4'!AD32, $B$4="BADALONA", 'Zona 4'!AD49, $B$4="EL_VENDRELL", 'Zona 4'!AD66, $B$4="VILANOVA", 'Zona 4'!AD83, $B$4="TORTOSA", 'Zona 5'!AD15, $B$4="VINAROZ", 'Zona 5'!AD32, $B$4="AMPOSTA",'Zona 5'!AD49, $B$4="MORA", 'Zona 5'!AD66, $B$4="DELTEBRE", 'Zona 5'!AD83)</f>
        <v>0</v>
      </c>
      <c r="AE15" s="37" cm="1">
        <f t="array" ref="AE15">_xlfn.IFS($B$4="ARCARAZO", 'Zona Norte'!AE15, $B$4="ELGOIBAR", 'Zona Norte'!AE32, $B$4="IRUN", 'Zona Norte'!AE49, $B$4="AGUSTINOS", 'Zona Norte'!AE66, $B$4="NAVAS", 'Zona Norte'!AE83, $B$4="TUDELA", 'Zona Norte'!AE100, $B$4="TAUSA", 'Zona Norte'!AE117, $B$4="PINEDA", 'Zona 3'!AE15, $B$4="MATARÓ", 'Zona 3'!AE32, $B$4="ARENYS", 'Zona 3'!AE49, $B$4="FIGUERES", 'Zona 3'!AE66, $B$4="BANYOLES", 'Zona 3'!AE83, $B$4="PALAFRUGELL", 'Zona 3'!AE100,  $B$4="SANT FELIU", 'Zona 3'!AE117, $B$4="LLORET", 'Zona 3'!AE134, $B$4="PREMIÀ", 'Zona 4'!AE15, $B$4="BARCELONA", 'Zona 4'!AE32, $B$4="BADALONA", 'Zona 4'!AE49, $B$4="EL_VENDRELL", 'Zona 4'!AE66, $B$4="VILANOVA", 'Zona 4'!AE83, $B$4="TORTOSA", 'Zona 5'!AE15, $B$4="VINAROZ", 'Zona 5'!AE32, $B$4="AMPOSTA",'Zona 5'!AE49, $B$4="MORA", 'Zona 5'!AE66, $B$4="DELTEBRE", 'Zona 5'!AE83)</f>
        <v>0</v>
      </c>
      <c r="AF15" s="17"/>
      <c r="AG15" s="37" cm="1">
        <f t="array" ref="AG15">_xlfn.IFS($B$4="ARCARAZO", 'Zona Norte'!AG15, $B$4="ELGOIBAR", 'Zona Norte'!AG32, $B$4="IRUN", 'Zona Norte'!AG49, $B$4="AGUSTINOS", 'Zona Norte'!AG66, $B$4="NAVAS", 'Zona Norte'!AG83, $B$4="TUDELA", 'Zona Norte'!AG100, $B$4="TAUSA", 'Zona Norte'!AG117, $B$4="PINEDA", 'Zona 3'!AG15, $B$4="MATARÓ", 'Zona 3'!AG32, $B$4="ARENYS", 'Zona 3'!AG49, $B$4="FIGUERES", 'Zona 3'!AG66, $B$4="BANYOLES", 'Zona 3'!AG83, $B$4="PALAFRUGELL", 'Zona 3'!AG100,  $B$4="SANT FELIU", 'Zona 3'!AG117, $B$4="LLORET", 'Zona 3'!AG134, $B$4="PREMIÀ", 'Zona 4'!AG15, $B$4="BARCELONA", 'Zona 4'!AG32, $B$4="BADALONA", 'Zona 4'!AG49, $B$4="EL_VENDRELL", 'Zona 4'!AG66, $B$4="VILANOVA", 'Zona 4'!AG83, $B$4="TORTOSA", 'Zona 5'!AG15, $B$4="VINAROZ", 'Zona 5'!AG32, $B$4="AMPOSTA",'Zona 5'!AG49, $B$4="MORA", 'Zona 5'!AG66, $B$4="DELTEBRE", 'Zona 5'!AG83)</f>
        <v>0</v>
      </c>
      <c r="AH15" s="37" cm="1">
        <f t="array" ref="AH15">_xlfn.IFS($B$4="ARCARAZO", 'Zona Norte'!AH15, $B$4="ELGOIBAR", 'Zona Norte'!AH32, $B$4="IRUN", 'Zona Norte'!AH49, $B$4="AGUSTINOS", 'Zona Norte'!AH66, $B$4="NAVAS", 'Zona Norte'!AH83, $B$4="TUDELA", 'Zona Norte'!AH100, $B$4="TAUSA", 'Zona Norte'!AH117, $B$4="PINEDA", 'Zona 3'!AH15, $B$4="MATARÓ", 'Zona 3'!AH32, $B$4="ARENYS", 'Zona 3'!AH49, $B$4="FIGUERES", 'Zona 3'!AH66, $B$4="BANYOLES", 'Zona 3'!AH83, $B$4="PALAFRUGELL", 'Zona 3'!AH100,  $B$4="SANT FELIU", 'Zona 3'!AH117, $B$4="LLORET", 'Zona 3'!AH134, $B$4="PREMIÀ", 'Zona 4'!AH15, $B$4="BARCELONA", 'Zona 4'!AH32, $B$4="BADALONA", 'Zona 4'!AH49, $B$4="EL_VENDRELL", 'Zona 4'!AH66, $B$4="VILANOVA", 'Zona 4'!AH83, $B$4="TORTOSA", 'Zona 5'!AH15, $B$4="VINAROZ", 'Zona 5'!AH32, $B$4="AMPOSTA",'Zona 5'!AH49, $B$4="MORA", 'Zona 5'!AH66, $B$4="DELTEBRE", 'Zona 5'!AH83)</f>
        <v>0</v>
      </c>
      <c r="AI15" s="37" cm="1">
        <f t="array" ref="AI15">_xlfn.IFS($B$4="ARCARAZO", 'Zona Norte'!AI15, $B$4="ELGOIBAR", 'Zona Norte'!AI32, $B$4="IRUN", 'Zona Norte'!AI49, $B$4="AGUSTINOS", 'Zona Norte'!AI66, $B$4="NAVAS", 'Zona Norte'!AI83, $B$4="TUDELA", 'Zona Norte'!AI100, $B$4="TAUSA", 'Zona Norte'!AI117, $B$4="PINEDA", 'Zona 3'!AI15, $B$4="MATARÓ", 'Zona 3'!AI32, $B$4="ARENYS", 'Zona 3'!AI49, $B$4="FIGUERES", 'Zona 3'!AI66, $B$4="BANYOLES", 'Zona 3'!AI83, $B$4="PALAFRUGELL", 'Zona 3'!AI100,  $B$4="SANT FELIU", 'Zona 3'!AI117, $B$4="LLORET", 'Zona 3'!AI134, $B$4="PREMIÀ", 'Zona 4'!AI15, $B$4="BARCELONA", 'Zona 4'!AI32, $B$4="BADALONA", 'Zona 4'!AI49, $B$4="EL_VENDRELL", 'Zona 4'!AI66, $B$4="VILANOVA", 'Zona 4'!AI83, $B$4="TORTOSA", 'Zona 5'!AI15, $B$4="VINAROZ", 'Zona 5'!AI32, $B$4="AMPOSTA",'Zona 5'!AI49, $B$4="MORA", 'Zona 5'!AI66, $B$4="DELTEBRE", 'Zona 5'!AI83)</f>
        <v>0</v>
      </c>
      <c r="AJ15" s="37" cm="1">
        <f t="array" ref="AJ15">_xlfn.IFS($B$4="ARCARAZO", 'Zona Norte'!AJ15, $B$4="ELGOIBAR", 'Zona Norte'!AJ32, $B$4="IRUN", 'Zona Norte'!AJ49, $B$4="AGUSTINOS", 'Zona Norte'!AJ66, $B$4="NAVAS", 'Zona Norte'!AJ83, $B$4="TUDELA", 'Zona Norte'!AJ100, $B$4="TAUSA", 'Zona Norte'!AJ117, $B$4="PINEDA", 'Zona 3'!AJ15, $B$4="MATARÓ", 'Zona 3'!AJ32, $B$4="ARENYS", 'Zona 3'!AJ49, $B$4="FIGUERES", 'Zona 3'!AJ66, $B$4="BANYOLES", 'Zona 3'!AJ83, $B$4="PALAFRUGELL", 'Zona 3'!AJ100,  $B$4="SANT FELIU", 'Zona 3'!AJ117, $B$4="LLORET", 'Zona 3'!AJ134, $B$4="PREMIÀ", 'Zona 4'!AJ15, $B$4="BARCELONA", 'Zona 4'!AJ32, $B$4="BADALONA", 'Zona 4'!AJ49, $B$4="EL_VENDRELL", 'Zona 4'!AJ66, $B$4="VILANOVA", 'Zona 4'!AJ83, $B$4="TORTOSA", 'Zona 5'!AJ15, $B$4="VINAROZ", 'Zona 5'!AJ32, $B$4="AMPOSTA",'Zona 5'!AJ49, $B$4="MORA", 'Zona 5'!AJ66, $B$4="DELTEBRE", 'Zona 5'!AJ83)</f>
        <v>0</v>
      </c>
      <c r="AK15" s="73" cm="1">
        <f t="array" ref="AK15">_xlfn.IFS($B$4="ARCARAZO", 'Zona Norte'!AK15, $B$4="ELGOIBAR", 'Zona Norte'!AK32, $B$4="IRUN", 'Zona Norte'!AK49, $B$4="AGUSTINOS", 'Zona Norte'!AK66, $B$4="NAVAS", 'Zona Norte'!AK83, $B$4="TUDELA", 'Zona Norte'!AK100, $B$4="TAUSA", 'Zona Norte'!AK117, $B$4="PINEDA", 'Zona 3'!AK15, $B$4="MATARÓ", 'Zona 3'!AK32, $B$4="ARENYS", 'Zona 3'!AK49, $B$4="FIGUERES", 'Zona 3'!AK66, $B$4="BANYOLES", 'Zona 3'!AK83, $B$4="PALAFRUGELL", 'Zona 3'!AK100,  $B$4="SANT FELIU", 'Zona 3'!AK117, $B$4="LLORET", 'Zona 3'!AK134, $B$4="PREMIÀ", 'Zona 4'!AK15, $B$4="BARCELONA", 'Zona 4'!AK32, $B$4="BADALONA", 'Zona 4'!AK49, $B$4="EL_VENDRELL", 'Zona 4'!AK66, $B$4="VILANOVA", 'Zona 4'!AK83, $B$4="TORTOSA", 'Zona 5'!AK15, $B$4="VINAROZ", 'Zona 5'!AK32, $B$4="AMPOSTA",'Zona 5'!AK49, $B$4="MORA", 'Zona 5'!AK66, $B$4="DELTEBRE", 'Zona 5'!AK83)</f>
        <v>0</v>
      </c>
      <c r="AL15" s="37" cm="1">
        <f t="array" ref="AL15">_xlfn.IFS($B$4="ARCARAZO", 'Zona Norte'!AL15, $B$4="ELGOIBAR", 'Zona Norte'!AL32, $B$4="IRUN", 'Zona Norte'!AL49, $B$4="AGUSTINOS", 'Zona Norte'!AL66, $B$4="NAVAS", 'Zona Norte'!AL83, $B$4="TUDELA", 'Zona Norte'!AL100, $B$4="TAUSA", 'Zona Norte'!AL117, $B$4="PINEDA", 'Zona 3'!AL15, $B$4="MATARÓ", 'Zona 3'!AL32, $B$4="ARENYS", 'Zona 3'!AL49, $B$4="FIGUERES", 'Zona 3'!AL66, $B$4="BANYOLES", 'Zona 3'!AL83, $B$4="PALAFRUGELL", 'Zona 3'!AL100,  $B$4="SANT FELIU", 'Zona 3'!AL117, $B$4="LLORET", 'Zona 3'!AL134, $B$4="PREMIÀ", 'Zona 4'!AL15, $B$4="BARCELONA", 'Zona 4'!AL32, $B$4="BADALONA", 'Zona 4'!AL49, $B$4="EL_VENDRELL", 'Zona 4'!AL66, $B$4="VILANOVA", 'Zona 4'!AL83, $B$4="TORTOSA", 'Zona 5'!AL15, $B$4="VINAROZ", 'Zona 5'!AL32, $B$4="AMPOSTA",'Zona 5'!AL49, $B$4="MORA", 'Zona 5'!AL66, $B$4="DELTEBRE", 'Zona 5'!AL83)</f>
        <v>0</v>
      </c>
      <c r="AM15" s="37" cm="1">
        <f t="array" ref="AM15">_xlfn.IFS($B$4="ARCARAZO", 'Zona Norte'!AM15, $B$4="ELGOIBAR", 'Zona Norte'!AM32, $B$4="IRUN", 'Zona Norte'!AM49, $B$4="AGUSTINOS", 'Zona Norte'!AM66, $B$4="NAVAS", 'Zona Norte'!AM83, $B$4="TUDELA", 'Zona Norte'!AM100, $B$4="TAUSA", 'Zona Norte'!AM117, $B$4="PINEDA", 'Zona 3'!AM15, $B$4="MATARÓ", 'Zona 3'!AM32, $B$4="ARENYS", 'Zona 3'!AM49, $B$4="FIGUERES", 'Zona 3'!AM66, $B$4="BANYOLES", 'Zona 3'!AM83, $B$4="PALAFRUGELL", 'Zona 3'!AM100,  $B$4="SANT FELIU", 'Zona 3'!AM117, $B$4="LLORET", 'Zona 3'!AM134, $B$4="PREMIÀ", 'Zona 4'!AM15, $B$4="BARCELONA", 'Zona 4'!AM32, $B$4="BADALONA", 'Zona 4'!AM49, $B$4="EL_VENDRELL", 'Zona 4'!AM66, $B$4="VILANOVA", 'Zona 4'!AM83, $B$4="TORTOSA", 'Zona 5'!AM15, $B$4="VINAROZ", 'Zona 5'!AM32, $B$4="AMPOSTA",'Zona 5'!AM49, $B$4="MORA", 'Zona 5'!AM66, $B$4="DELTEBRE", 'Zona 5'!AM83)</f>
        <v>0</v>
      </c>
      <c r="AN15" s="37" cm="1">
        <f t="array" ref="AN15">_xlfn.IFS($B$4="ARCARAZO", 'Zona Norte'!AN15, $B$4="ELGOIBAR", 'Zona Norte'!AN32, $B$4="IRUN", 'Zona Norte'!AN49, $B$4="AGUSTINOS", 'Zona Norte'!AN66, $B$4="NAVAS", 'Zona Norte'!AN83, $B$4="TUDELA", 'Zona Norte'!AN100, $B$4="TAUSA", 'Zona Norte'!AN117, $B$4="PINEDA", 'Zona 3'!AN15, $B$4="MATARÓ", 'Zona 3'!AN32, $B$4="ARENYS", 'Zona 3'!AN49, $B$4="FIGUERES", 'Zona 3'!AN66, $B$4="BANYOLES", 'Zona 3'!AN83, $B$4="PALAFRUGELL", 'Zona 3'!AN100,  $B$4="SANT FELIU", 'Zona 3'!AN117, $B$4="LLORET", 'Zona 3'!AN134, $B$4="PREMIÀ", 'Zona 4'!AN15, $B$4="BARCELONA", 'Zona 4'!AN32, $B$4="BADALONA", 'Zona 4'!AN49, $B$4="EL_VENDRELL", 'Zona 4'!AN66, $B$4="VILANOVA", 'Zona 4'!AN83, $B$4="TORTOSA", 'Zona 5'!AN15, $B$4="VINAROZ", 'Zona 5'!AN32, $B$4="AMPOSTA",'Zona 5'!AN49, $B$4="MORA", 'Zona 5'!AN66, $B$4="DELTEBRE", 'Zona 5'!AN83)</f>
        <v>0</v>
      </c>
      <c r="AO15" s="73" cm="1">
        <f t="array" ref="AO15">_xlfn.IFS($B$4="ARCARAZO", 'Zona Norte'!AO15, $B$4="ELGOIBAR", 'Zona Norte'!AO32, $B$4="IRUN", 'Zona Norte'!AO49, $B$4="AGUSTINOS", 'Zona Norte'!AO66, $B$4="NAVAS", 'Zona Norte'!AO83, $B$4="TUDELA", 'Zona Norte'!AO100, $B$4="TAUSA", 'Zona Norte'!AO117, $B$4="PINEDA", 'Zona 3'!AO15, $B$4="MATARÓ", 'Zona 3'!AO32, $B$4="ARENYS", 'Zona 3'!AO49, $B$4="FIGUERES", 'Zona 3'!AO66, $B$4="BANYOLES", 'Zona 3'!AO83, $B$4="PALAFRUGELL", 'Zona 3'!AO100,  $B$4="SANT FELIU", 'Zona 3'!AO117, $B$4="LLORET", 'Zona 3'!AO134, $B$4="PREMIÀ", 'Zona 4'!AO15, $B$4="BARCELONA", 'Zona 4'!AO32, $B$4="BADALONA", 'Zona 4'!AO49, $B$4="EL_VENDRELL", 'Zona 4'!AO66, $B$4="VILANOVA", 'Zona 4'!AO83, $B$4="TORTOSA", 'Zona 5'!AO15, $B$4="VINAROZ", 'Zona 5'!AO32, $B$4="AMPOSTA",'Zona 5'!AO49, $B$4="MORA", 'Zona 5'!AO66, $B$4="DELTEBRE", 'Zona 5'!AO83)</f>
        <v>0</v>
      </c>
      <c r="AP15" s="37" cm="1">
        <f t="array" ref="AP15">_xlfn.IFS($B$4="ARCARAZO", 'Zona Norte'!AP15, $B$4="ELGOIBAR", 'Zona Norte'!AP32, $B$4="IRUN", 'Zona Norte'!AP49, $B$4="AGUSTINOS", 'Zona Norte'!AP66, $B$4="NAVAS", 'Zona Norte'!AP83, $B$4="TUDELA", 'Zona Norte'!AP100, $B$4="TAUSA", 'Zona Norte'!AP117, $B$4="PINEDA", 'Zona 3'!AP15, $B$4="MATARÓ", 'Zona 3'!AP32, $B$4="ARENYS", 'Zona 3'!AP49, $B$4="FIGUERES", 'Zona 3'!AP66, $B$4="BANYOLES", 'Zona 3'!AP83, $B$4="PALAFRUGELL", 'Zona 3'!AP100,  $B$4="SANT FELIU", 'Zona 3'!AP117, $B$4="LLORET", 'Zona 3'!AP134, $B$4="PREMIÀ", 'Zona 4'!AP15, $B$4="BARCELONA", 'Zona 4'!AP32, $B$4="BADALONA", 'Zona 4'!AP49, $B$4="EL_VENDRELL", 'Zona 4'!AP66, $B$4="VILANOVA", 'Zona 4'!AP83, $B$4="TORTOSA", 'Zona 5'!AP15, $B$4="VINAROZ", 'Zona 5'!AP32, $B$4="AMPOSTA",'Zona 5'!AP49, $B$4="MORA", 'Zona 5'!AP66, $B$4="DELTEBRE", 'Zona 5'!AP83)</f>
        <v>0</v>
      </c>
      <c r="AQ15" s="37" cm="1">
        <f t="array" ref="AQ15">_xlfn.IFS($B$4="ARCARAZO", 'Zona Norte'!AQ15, $B$4="ELGOIBAR", 'Zona Norte'!AQ32, $B$4="IRUN", 'Zona Norte'!AQ49, $B$4="AGUSTINOS", 'Zona Norte'!AQ66, $B$4="NAVAS", 'Zona Norte'!AQ83, $B$4="TUDELA", 'Zona Norte'!AQ100, $B$4="TAUSA", 'Zona Norte'!AQ117, $B$4="PINEDA", 'Zona 3'!AQ15, $B$4="MATARÓ", 'Zona 3'!AQ32, $B$4="ARENYS", 'Zona 3'!AQ49, $B$4="FIGUERES", 'Zona 3'!AQ66, $B$4="BANYOLES", 'Zona 3'!AQ83, $B$4="PALAFRUGELL", 'Zona 3'!AQ100,  $B$4="SANT FELIU", 'Zona 3'!AQ117, $B$4="LLORET", 'Zona 3'!AQ134, $B$4="PREMIÀ", 'Zona 4'!AQ15, $B$4="BARCELONA", 'Zona 4'!AQ32, $B$4="BADALONA", 'Zona 4'!AQ49, $B$4="EL_VENDRELL", 'Zona 4'!AQ66, $B$4="VILANOVA", 'Zona 4'!AQ83, $B$4="TORTOSA", 'Zona 5'!AQ15, $B$4="VINAROZ", 'Zona 5'!AQ32, $B$4="AMPOSTA",'Zona 5'!AQ49, $B$4="MORA", 'Zona 5'!AQ66, $B$4="DELTEBRE", 'Zona 5'!AQ83)</f>
        <v>0</v>
      </c>
      <c r="AR15" s="37" cm="1">
        <f t="array" ref="AR15">_xlfn.IFS($B$4="ARCARAZO", 'Zona Norte'!AR15, $B$4="ELGOIBAR", 'Zona Norte'!AR32, $B$4="IRUN", 'Zona Norte'!AR49, $B$4="AGUSTINOS", 'Zona Norte'!AR66, $B$4="NAVAS", 'Zona Norte'!AR83, $B$4="TUDELA", 'Zona Norte'!AR100, $B$4="TAUSA", 'Zona Norte'!AR117, $B$4="PINEDA", 'Zona 3'!AR15, $B$4="MATARÓ", 'Zona 3'!AR32, $B$4="ARENYS", 'Zona 3'!AR49, $B$4="FIGUERES", 'Zona 3'!AR66, $B$4="BANYOLES", 'Zona 3'!AR83, $B$4="PALAFRUGELL", 'Zona 3'!AR100,  $B$4="SANT FELIU", 'Zona 3'!AR117, $B$4="LLORET", 'Zona 3'!AR134, $B$4="PREMIÀ", 'Zona 4'!AR15, $B$4="BARCELONA", 'Zona 4'!AR32, $B$4="BADALONA", 'Zona 4'!AR49, $B$4="EL_VENDRELL", 'Zona 4'!AR66, $B$4="VILANOVA", 'Zona 4'!AR83, $B$4="TORTOSA", 'Zona 5'!AR15, $B$4="VINAROZ", 'Zona 5'!AR32, $B$4="AMPOSTA",'Zona 5'!AR49, $B$4="MORA", 'Zona 5'!AR66, $B$4="DELTEBRE", 'Zona 5'!AR83)</f>
        <v>0</v>
      </c>
      <c r="AS15" s="73" cm="1">
        <f t="array" ref="AS15">_xlfn.IFS($B$4="ARCARAZO", 'Zona Norte'!AS15, $B$4="ELGOIBAR", 'Zona Norte'!AS32, $B$4="IRUN", 'Zona Norte'!AS49, $B$4="AGUSTINOS", 'Zona Norte'!AS66, $B$4="NAVAS", 'Zona Norte'!AS83, $B$4="TUDELA", 'Zona Norte'!AS100, $B$4="TAUSA", 'Zona Norte'!AS117, $B$4="PINEDA", 'Zona 3'!AS15, $B$4="MATARÓ", 'Zona 3'!AS32, $B$4="ARENYS", 'Zona 3'!AS49, $B$4="FIGUERES", 'Zona 3'!AS66, $B$4="BANYOLES", 'Zona 3'!AS83, $B$4="PALAFRUGELL", 'Zona 3'!AS100,  $B$4="SANT FELIU", 'Zona 3'!AS117, $B$4="LLORET", 'Zona 3'!AS134, $B$4="PREMIÀ", 'Zona 4'!AS15, $B$4="BARCELONA", 'Zona 4'!AS32, $B$4="BADALONA", 'Zona 4'!AS49, $B$4="EL_VENDRELL", 'Zona 4'!AS66, $B$4="VILANOVA", 'Zona 4'!AS83, $B$4="TORTOSA", 'Zona 5'!AS15, $B$4="VINAROZ", 'Zona 5'!AS32, $B$4="AMPOSTA",'Zona 5'!AS49, $B$4="MORA", 'Zona 5'!AS66, $B$4="DELTEBRE", 'Zona 5'!AS83)</f>
        <v>0</v>
      </c>
      <c r="AT15" s="37" cm="1">
        <f t="array" ref="AT15">_xlfn.IFS($B$4="ARCARAZO", 'Zona Norte'!AT15, $B$4="ELGOIBAR", 'Zona Norte'!AT32, $B$4="IRUN", 'Zona Norte'!AT49, $B$4="AGUSTINOS", 'Zona Norte'!AT66, $B$4="NAVAS", 'Zona Norte'!AT83, $B$4="TUDELA", 'Zona Norte'!AT100, $B$4="TAUSA", 'Zona Norte'!AT117, $B$4="PINEDA", 'Zona 3'!AT15, $B$4="MATARÓ", 'Zona 3'!AT32, $B$4="ARENYS", 'Zona 3'!AT49, $B$4="FIGUERES", 'Zona 3'!AT66, $B$4="BANYOLES", 'Zona 3'!AT83, $B$4="PALAFRUGELL", 'Zona 3'!AT100,  $B$4="SANT FELIU", 'Zona 3'!AT117, $B$4="LLORET", 'Zona 3'!AT134, $B$4="PREMIÀ", 'Zona 4'!AT15, $B$4="BARCELONA", 'Zona 4'!AT32, $B$4="BADALONA", 'Zona 4'!AT49, $B$4="EL_VENDRELL", 'Zona 4'!AT66, $B$4="VILANOVA", 'Zona 4'!AT83, $B$4="TORTOSA", 'Zona 5'!AT15, $B$4="VINAROZ", 'Zona 5'!AT32, $B$4="AMPOSTA",'Zona 5'!AT49, $B$4="MORA", 'Zona 5'!AT66, $B$4="DELTEBRE", 'Zona 5'!AT83)</f>
        <v>0</v>
      </c>
      <c r="AU15" s="37" cm="1">
        <f t="array" ref="AU15">_xlfn.IFS($B$4="ARCARAZO", 'Zona Norte'!AU15, $B$4="ELGOIBAR", 'Zona Norte'!AU32, $B$4="IRUN", 'Zona Norte'!AU49, $B$4="AGUSTINOS", 'Zona Norte'!AU66, $B$4="NAVAS", 'Zona Norte'!AU83, $B$4="TUDELA", 'Zona Norte'!AU100, $B$4="TAUSA", 'Zona Norte'!AU117, $B$4="PINEDA", 'Zona 3'!AU15, $B$4="MATARÓ", 'Zona 3'!AU32, $B$4="ARENYS", 'Zona 3'!AU49, $B$4="FIGUERES", 'Zona 3'!AU66, $B$4="BANYOLES", 'Zona 3'!AU83, $B$4="PALAFRUGELL", 'Zona 3'!AU100,  $B$4="SANT FELIU", 'Zona 3'!AU117, $B$4="LLORET", 'Zona 3'!AU134, $B$4="PREMIÀ", 'Zona 4'!AU15, $B$4="BARCELONA", 'Zona 4'!AU32, $B$4="BADALONA", 'Zona 4'!AU49, $B$4="EL_VENDRELL", 'Zona 4'!AU66, $B$4="VILANOVA", 'Zona 4'!AU83, $B$4="TORTOSA", 'Zona 5'!AU15, $B$4="VINAROZ", 'Zona 5'!AU32, $B$4="AMPOSTA",'Zona 5'!AU49, $B$4="MORA", 'Zona 5'!AU66, $B$4="DELTEBRE", 'Zona 5'!AU83)</f>
        <v>0</v>
      </c>
      <c r="AV15" s="37" cm="1">
        <f t="array" ref="AV15">_xlfn.IFS($B$4="ARCARAZO", 'Zona Norte'!AV15, $B$4="ELGOIBAR", 'Zona Norte'!AV32, $B$4="IRUN", 'Zona Norte'!AV49, $B$4="AGUSTINOS", 'Zona Norte'!AV66, $B$4="NAVAS", 'Zona Norte'!AV83, $B$4="TUDELA", 'Zona Norte'!AV100, $B$4="TAUSA", 'Zona Norte'!AV117, $B$4="PINEDA", 'Zona 3'!AV15, $B$4="MATARÓ", 'Zona 3'!AV32, $B$4="ARENYS", 'Zona 3'!AV49, $B$4="FIGUERES", 'Zona 3'!AV66, $B$4="BANYOLES", 'Zona 3'!AV83, $B$4="PALAFRUGELL", 'Zona 3'!AV100,  $B$4="SANT FELIU", 'Zona 3'!AV117, $B$4="LLORET", 'Zona 3'!AV134, $B$4="PREMIÀ", 'Zona 4'!AV15, $B$4="BARCELONA", 'Zona 4'!AV32, $B$4="BADALONA", 'Zona 4'!AV49, $B$4="EL_VENDRELL", 'Zona 4'!AV66, $B$4="VILANOVA", 'Zona 4'!AV83, $B$4="TORTOSA", 'Zona 5'!AV15, $B$4="VINAROZ", 'Zona 5'!AV32, $B$4="AMPOSTA",'Zona 5'!AV49, $B$4="MORA", 'Zona 5'!AV66, $B$4="DELTEBRE", 'Zona 5'!AV83)</f>
        <v>0</v>
      </c>
      <c r="AW15" s="37" cm="1">
        <f t="array" ref="AW15">_xlfn.IFS($B$4="ARCARAZO", 'Zona Norte'!AW15, $B$4="ELGOIBAR", 'Zona Norte'!AW32, $B$4="IRUN", 'Zona Norte'!AW49, $B$4="AGUSTINOS", 'Zona Norte'!AW66, $B$4="NAVAS", 'Zona Norte'!AW83, $B$4="TUDELA", 'Zona Norte'!AW100, $B$4="TAUSA", 'Zona Norte'!AW117, $B$4="PINEDA", 'Zona 3'!AW15, $B$4="MATARÓ", 'Zona 3'!AW32, $B$4="ARENYS", 'Zona 3'!AW49, $B$4="FIGUERES", 'Zona 3'!AW66, $B$4="BANYOLES", 'Zona 3'!AW83, $B$4="PALAFRUGELL", 'Zona 3'!AW100,  $B$4="SANT FELIU", 'Zona 3'!AW117, $B$4="LLORET", 'Zona 3'!AW134, $B$4="PREMIÀ", 'Zona 4'!AW15, $B$4="BARCELONA", 'Zona 4'!AW32, $B$4="BADALONA", 'Zona 4'!AW49, $B$4="EL_VENDRELL", 'Zona 4'!AW66, $B$4="VILANOVA", 'Zona 4'!AW83, $B$4="TORTOSA", 'Zona 5'!AW15, $B$4="VINAROZ", 'Zona 5'!AW32, $B$4="AMPOSTA",'Zona 5'!AW49, $B$4="MORA", 'Zona 5'!AW66, $B$4="DELTEBRE", 'Zona 5'!AW83)</f>
        <v>0</v>
      </c>
      <c r="AX15" s="73" cm="1">
        <f t="array" ref="AX15">_xlfn.IFS($B$4="ARCARAZO", 'Zona Norte'!AX15, $B$4="ELGOIBAR", 'Zona Norte'!AX32, $B$4="IRUN", 'Zona Norte'!AX49, $B$4="AGUSTINOS", 'Zona Norte'!AX66, $B$4="NAVAS", 'Zona Norte'!AX83, $B$4="TUDELA", 'Zona Norte'!AX100, $B$4="TAUSA", 'Zona Norte'!AX117, $B$4="PINEDA", 'Zona 3'!AX15, $B$4="MATARÓ", 'Zona 3'!AX32, $B$4="ARENYS", 'Zona 3'!AX49, $B$4="FIGUERES", 'Zona 3'!AX66, $B$4="BANYOLES", 'Zona 3'!AX83, $B$4="PALAFRUGELL", 'Zona 3'!AX100,  $B$4="SANT FELIU", 'Zona 3'!AX117, $B$4="LLORET", 'Zona 3'!AX134, $B$4="PREMIÀ", 'Zona 4'!AX15, $B$4="BARCELONA", 'Zona 4'!AX32, $B$4="BADALONA", 'Zona 4'!AX49, $B$4="EL_VENDRELL", 'Zona 4'!AX66, $B$4="VILANOVA", 'Zona 4'!AX83, $B$4="TORTOSA", 'Zona 5'!AX15, $B$4="VINAROZ", 'Zona 5'!AX32, $B$4="AMPOSTA",'Zona 5'!AX49, $B$4="MORA", 'Zona 5'!AX66, $B$4="DELTEBRE", 'Zona 5'!AX83)</f>
        <v>0</v>
      </c>
      <c r="AY15" s="37" cm="1">
        <f t="array" ref="AY15">_xlfn.IFS($B$4="ARCARAZO", 'Zona Norte'!AY15, $B$4="ELGOIBAR", 'Zona Norte'!AY32, $B$4="IRUN", 'Zona Norte'!AY49, $B$4="AGUSTINOS", 'Zona Norte'!AY66, $B$4="NAVAS", 'Zona Norte'!AY83, $B$4="TUDELA", 'Zona Norte'!AY100, $B$4="TAUSA", 'Zona Norte'!AY117, $B$4="PINEDA", 'Zona 3'!AY15, $B$4="MATARÓ", 'Zona 3'!AY32, $B$4="ARENYS", 'Zona 3'!AY49, $B$4="FIGUERES", 'Zona 3'!AY66, $B$4="BANYOLES", 'Zona 3'!AY83, $B$4="PALAFRUGELL", 'Zona 3'!AY100,  $B$4="SANT FELIU", 'Zona 3'!AY117, $B$4="LLORET", 'Zona 3'!AY134, $B$4="PREMIÀ", 'Zona 4'!AY15, $B$4="BARCELONA", 'Zona 4'!AY32, $B$4="BADALONA", 'Zona 4'!AY49, $B$4="EL_VENDRELL", 'Zona 4'!AY66, $B$4="VILANOVA", 'Zona 4'!AY83, $B$4="TORTOSA", 'Zona 5'!AY15, $B$4="VINAROZ", 'Zona 5'!AY32, $B$4="AMPOSTA",'Zona 5'!AY49, $B$4="MORA", 'Zona 5'!AY66, $B$4="DELTEBRE", 'Zona 5'!AY83)</f>
        <v>0</v>
      </c>
      <c r="AZ15" s="37" cm="1">
        <f t="array" ref="AZ15">_xlfn.IFS($B$4="ARCARAZO", 'Zona Norte'!AZ15, $B$4="ELGOIBAR", 'Zona Norte'!AZ32, $B$4="IRUN", 'Zona Norte'!AZ49, $B$4="AGUSTINOS", 'Zona Norte'!AZ66, $B$4="NAVAS", 'Zona Norte'!AZ83, $B$4="TUDELA", 'Zona Norte'!AZ100, $B$4="TAUSA", 'Zona Norte'!AZ117, $B$4="PINEDA", 'Zona 3'!AZ15, $B$4="MATARÓ", 'Zona 3'!AZ32, $B$4="ARENYS", 'Zona 3'!AZ49, $B$4="FIGUERES", 'Zona 3'!AZ66, $B$4="BANYOLES", 'Zona 3'!AZ83, $B$4="PALAFRUGELL", 'Zona 3'!AZ100,  $B$4="SANT FELIU", 'Zona 3'!AZ117, $B$4="LLORET", 'Zona 3'!AZ134, $B$4="PREMIÀ", 'Zona 4'!AZ15, $B$4="BARCELONA", 'Zona 4'!AZ32, $B$4="BADALONA", 'Zona 4'!AZ49, $B$4="EL_VENDRELL", 'Zona 4'!AZ66, $B$4="VILANOVA", 'Zona 4'!AZ83, $B$4="TORTOSA", 'Zona 5'!AZ15, $B$4="VINAROZ", 'Zona 5'!AZ32, $B$4="AMPOSTA",'Zona 5'!AZ49, $B$4="MORA", 'Zona 5'!AZ66, $B$4="DELTEBRE", 'Zona 5'!AZ83)</f>
        <v>0</v>
      </c>
      <c r="BA15" s="37" cm="1">
        <f t="array" ref="BA15">_xlfn.IFS($B$4="ARCARAZO", 'Zona Norte'!BA15, $B$4="ELGOIBAR", 'Zona Norte'!BA32, $B$4="IRUN", 'Zona Norte'!BA49, $B$4="AGUSTINOS", 'Zona Norte'!BA66, $B$4="NAVAS", 'Zona Norte'!BA83, $B$4="TUDELA", 'Zona Norte'!BA100, $B$4="TAUSA", 'Zona Norte'!BA117, $B$4="PINEDA", 'Zona 3'!BA15, $B$4="MATARÓ", 'Zona 3'!BA32, $B$4="ARENYS", 'Zona 3'!BA49, $B$4="FIGUERES", 'Zona 3'!BA66, $B$4="BANYOLES", 'Zona 3'!BA83, $B$4="PALAFRUGELL", 'Zona 3'!BA100,  $B$4="SANT FELIU", 'Zona 3'!BA117, $B$4="LLORET", 'Zona 3'!BA134, $B$4="PREMIÀ", 'Zona 4'!BA15, $B$4="BARCELONA", 'Zona 4'!BA32, $B$4="BADALONA", 'Zona 4'!BA49, $B$4="EL_VENDRELL", 'Zona 4'!BA66, $B$4="VILANOVA", 'Zona 4'!BA83, $B$4="TORTOSA", 'Zona 5'!BA15, $B$4="VINAROZ", 'Zona 5'!BA32, $B$4="AMPOSTA",'Zona 5'!BA49, $B$4="MORA", 'Zona 5'!BA66, $B$4="DELTEBRE", 'Zona 5'!BA83)</f>
        <v>0</v>
      </c>
      <c r="BB15" s="73" cm="1">
        <f t="array" ref="BB15">_xlfn.IFS($B$4="ARCARAZO", 'Zona Norte'!BB15, $B$4="ELGOIBAR", 'Zona Norte'!BB32, $B$4="IRUN", 'Zona Norte'!BB49, $B$4="AGUSTINOS", 'Zona Norte'!BB66, $B$4="NAVAS", 'Zona Norte'!BB83, $B$4="TUDELA", 'Zona Norte'!BB100, $B$4="TAUSA", 'Zona Norte'!BB117, $B$4="PINEDA", 'Zona 3'!BB15, $B$4="MATARÓ", 'Zona 3'!BB32, $B$4="ARENYS", 'Zona 3'!BB49, $B$4="FIGUERES", 'Zona 3'!BB66, $B$4="BANYOLES", 'Zona 3'!BB83, $B$4="PALAFRUGELL", 'Zona 3'!BB100,  $B$4="SANT FELIU", 'Zona 3'!BB117, $B$4="LLORET", 'Zona 3'!BB134, $B$4="PREMIÀ", 'Zona 4'!BB15, $B$4="BARCELONA", 'Zona 4'!BB32, $B$4="BADALONA", 'Zona 4'!BB49, $B$4="EL_VENDRELL", 'Zona 4'!BB66, $B$4="VILANOVA", 'Zona 4'!BB83, $B$4="TORTOSA", 'Zona 5'!BB15, $B$4="VINAROZ", 'Zona 5'!BB32, $B$4="AMPOSTA",'Zona 5'!BB49, $B$4="MORA", 'Zona 5'!BB66, $B$4="DELTEBRE", 'Zona 5'!BB83)</f>
        <v>0</v>
      </c>
      <c r="BC15" s="37" cm="1">
        <f t="array" ref="BC15">_xlfn.IFS($B$4="ARCARAZO", 'Zona Norte'!BC15, $B$4="ELGOIBAR", 'Zona Norte'!BC32, $B$4="IRUN", 'Zona Norte'!BC49, $B$4="AGUSTINOS", 'Zona Norte'!BC66, $B$4="NAVAS", 'Zona Norte'!BC83, $B$4="TUDELA", 'Zona Norte'!BC100, $B$4="TAUSA", 'Zona Norte'!BC117, $B$4="PINEDA", 'Zona 3'!BC15, $B$4="MATARÓ", 'Zona 3'!BC32, $B$4="ARENYS", 'Zona 3'!BC49, $B$4="FIGUERES", 'Zona 3'!BC66, $B$4="BANYOLES", 'Zona 3'!BC83, $B$4="PALAFRUGELL", 'Zona 3'!BC100,  $B$4="SANT FELIU", 'Zona 3'!BC117, $B$4="LLORET", 'Zona 3'!BC134, $B$4="PREMIÀ", 'Zona 4'!BC15, $B$4="BARCELONA", 'Zona 4'!BC32, $B$4="BADALONA", 'Zona 4'!BC49, $B$4="EL_VENDRELL", 'Zona 4'!BC66, $B$4="VILANOVA", 'Zona 4'!BC83, $B$4="TORTOSA", 'Zona 5'!BC15, $B$4="VINAROZ", 'Zona 5'!BC32, $B$4="AMPOSTA",'Zona 5'!BC49, $B$4="MORA", 'Zona 5'!BC66, $B$4="DELTEBRE", 'Zona 5'!BC83)</f>
        <v>0</v>
      </c>
      <c r="BD15" s="37" cm="1">
        <f t="array" ref="BD15">_xlfn.IFS($B$4="ARCARAZO", 'Zona Norte'!BD15, $B$4="ELGOIBAR", 'Zona Norte'!BD32, $B$4="IRUN", 'Zona Norte'!BD49, $B$4="AGUSTINOS", 'Zona Norte'!BD66, $B$4="NAVAS", 'Zona Norte'!BD83, $B$4="TUDELA", 'Zona Norte'!BD100, $B$4="TAUSA", 'Zona Norte'!BD117, $B$4="PINEDA", 'Zona 3'!BD15, $B$4="MATARÓ", 'Zona 3'!BD32, $B$4="ARENYS", 'Zona 3'!BD49, $B$4="FIGUERES", 'Zona 3'!BD66, $B$4="BANYOLES", 'Zona 3'!BD83, $B$4="PALAFRUGELL", 'Zona 3'!BD100,  $B$4="SANT FELIU", 'Zona 3'!BD117, $B$4="LLORET", 'Zona 3'!BD134, $B$4="PREMIÀ", 'Zona 4'!BD15, $B$4="BARCELONA", 'Zona 4'!BD32, $B$4="BADALONA", 'Zona 4'!BD49, $B$4="EL_VENDRELL", 'Zona 4'!BD66, $B$4="VILANOVA", 'Zona 4'!BD83, $B$4="TORTOSA", 'Zona 5'!BD15, $B$4="VINAROZ", 'Zona 5'!BD32, $B$4="AMPOSTA",'Zona 5'!BD49, $B$4="MORA", 'Zona 5'!BD66, $B$4="DELTEBRE", 'Zona 5'!BD83)</f>
        <v>0</v>
      </c>
      <c r="BE15" s="37" cm="1">
        <f t="array" ref="BE15">_xlfn.IFS($B$4="ARCARAZO", 'Zona Norte'!BE15, $B$4="ELGOIBAR", 'Zona Norte'!BE32, $B$4="IRUN", 'Zona Norte'!BE49, $B$4="AGUSTINOS", 'Zona Norte'!BE66, $B$4="NAVAS", 'Zona Norte'!BE83, $B$4="TUDELA", 'Zona Norte'!BE100, $B$4="TAUSA", 'Zona Norte'!BE117, $B$4="PINEDA", 'Zona 3'!BE15, $B$4="MATARÓ", 'Zona 3'!BE32, $B$4="ARENYS", 'Zona 3'!BE49, $B$4="FIGUERES", 'Zona 3'!BE66, $B$4="BANYOLES", 'Zona 3'!BE83, $B$4="PALAFRUGELL", 'Zona 3'!BE100,  $B$4="SANT FELIU", 'Zona 3'!BE117, $B$4="LLORET", 'Zona 3'!BE134, $B$4="PREMIÀ", 'Zona 4'!BE15, $B$4="BARCELONA", 'Zona 4'!BE32, $B$4="BADALONA", 'Zona 4'!BE49, $B$4="EL_VENDRELL", 'Zona 4'!BE66, $B$4="VILANOVA", 'Zona 4'!BE83, $B$4="TORTOSA", 'Zona 5'!BE15, $B$4="VINAROZ", 'Zona 5'!BE32, $B$4="AMPOSTA",'Zona 5'!BE49, $B$4="MORA", 'Zona 5'!BE66, $B$4="DELTEBRE", 'Zona 5'!BE83)</f>
        <v>0</v>
      </c>
      <c r="BF15" s="37" cm="1">
        <f t="array" ref="BF15">_xlfn.IFS($B$4="ARCARAZO", 'Zona Norte'!BF15, $B$4="ELGOIBAR", 'Zona Norte'!BF32, $B$4="IRUN", 'Zona Norte'!BF49, $B$4="AGUSTINOS", 'Zona Norte'!BF66, $B$4="NAVAS", 'Zona Norte'!BF83, $B$4="TUDELA", 'Zona Norte'!BF100, $B$4="TAUSA", 'Zona Norte'!BF117, $B$4="PINEDA", 'Zona 3'!BF15, $B$4="MATARÓ", 'Zona 3'!BF32, $B$4="ARENYS", 'Zona 3'!BF49, $B$4="FIGUERES", 'Zona 3'!BF66, $B$4="BANYOLES", 'Zona 3'!BF83, $B$4="PALAFRUGELL", 'Zona 3'!BF100,  $B$4="SANT FELIU", 'Zona 3'!BF117, $B$4="LLORET", 'Zona 3'!BF134, $B$4="PREMIÀ", 'Zona 4'!BF15, $B$4="BARCELONA", 'Zona 4'!BF32, $B$4="BADALONA", 'Zona 4'!BF49, $B$4="EL_VENDRELL", 'Zona 4'!BF66, $B$4="VILANOVA", 'Zona 4'!BF83, $B$4="TORTOSA", 'Zona 5'!BF15, $B$4="VINAROZ", 'Zona 5'!BF32, $B$4="AMPOSTA",'Zona 5'!BF49, $B$4="MORA", 'Zona 5'!BF66, $B$4="DELTEBRE", 'Zona 5'!BF83)</f>
        <v>0</v>
      </c>
    </row>
    <row r="16" spans="1:59" x14ac:dyDescent="0.2">
      <c r="A16" s="86" t="str" cm="1">
        <f t="array" ref="A16">_xlfn.IFS($B$3="ZONA_3",ACCIONES!M12, $B$3="ZONA_4",ACCIONES!M12, $B$3="ZONA_5", IF($B$4="VINAROZ",ACCIONES!L12,ACCIONES!M12), $B$3="ZONA_NORTE",ACCIONES!L12)</f>
        <v>Obsequio de ropa hasta fins de existencias</v>
      </c>
      <c r="B16" s="86"/>
      <c r="C16" s="86"/>
      <c r="D16" s="86"/>
      <c r="E16" s="75"/>
      <c r="F16" s="37" cm="1">
        <f t="array" ref="F16">_xlfn.IFS($B$4="ARCARAZO", 'Zona Norte'!F16, $B$4="ELGOIBAR", 'Zona Norte'!F33, $B$4="IRUN", 'Zona Norte'!F50, $B$4="AGUSTINOS", 'Zona Norte'!F67, $B$4="NAVAS", 'Zona Norte'!F84, $B$4="TUDELA", 'Zona Norte'!F101, $B$4="TAUSA", 'Zona Norte'!F118, $B$4="PINEDA", 'Zona 3'!F16, $B$4="MATARÓ", 'Zona 3'!F33, $B$4="ARENYS", 'Zona 3'!F50, $B$4="FIGUERES", 'Zona 3'!F67, $B$4="BANYOLES", 'Zona 3'!F84, $B$4="PALAFRUGELL", 'Zona 3'!F101,  $B$4="SANT FELIU", 'Zona 3'!F118, $B$4="LLORET", 'Zona 3'!F135, $B$4="PREMIÀ", 'Zona 4'!F16, $B$4="BARCELONA", 'Zona 4'!F33, $B$4="BADALONA", 'Zona 4'!F50, $B$4="EL_VENDRELL", 'Zona 4'!F67, $B$4="VILANOVA", 'Zona 4'!F84, $B$4="TORTOSA", 'Zona 5'!F16, $B$4="VINAROZ", 'Zona 5'!F33, $B$4="AMPOSTA",'Zona 5'!F50, $B$4="MORA", 'Zona 5'!F67, $B$4="DELTEBRE", 'Zona 5'!F84)</f>
        <v>0</v>
      </c>
      <c r="G16" s="37" cm="1">
        <f t="array" ref="G16">_xlfn.IFS($B$4="ARCARAZO", 'Zona Norte'!G16, $B$4="ELGOIBAR", 'Zona Norte'!G33, $B$4="IRUN", 'Zona Norte'!G50, $B$4="AGUSTINOS", 'Zona Norte'!G67, $B$4="NAVAS", 'Zona Norte'!G84, $B$4="TUDELA", 'Zona Norte'!G101, $B$4="TAUSA", 'Zona Norte'!G118, $B$4="PINEDA", 'Zona 3'!G16, $B$4="MATARÓ", 'Zona 3'!G33, $B$4="ARENYS", 'Zona 3'!G50, $B$4="FIGUERES", 'Zona 3'!G67, $B$4="BANYOLES", 'Zona 3'!G84, $B$4="PALAFRUGELL", 'Zona 3'!G101,  $B$4="SANT FELIU", 'Zona 3'!G118, $B$4="LLORET", 'Zona 3'!G135, $B$4="PREMIÀ", 'Zona 4'!G16, $B$4="BARCELONA", 'Zona 4'!G33, $B$4="BADALONA", 'Zona 4'!G50, $B$4="EL_VENDRELL", 'Zona 4'!G67, $B$4="VILANOVA", 'Zona 4'!G84, $B$4="TORTOSA", 'Zona 5'!G16, $B$4="VINAROZ", 'Zona 5'!G33, $B$4="AMPOSTA",'Zona 5'!G50, $B$4="MORA", 'Zona 5'!G67, $B$4="DELTEBRE", 'Zona 5'!G84)</f>
        <v>0</v>
      </c>
      <c r="H16" s="37" cm="1">
        <f t="array" ref="H16">_xlfn.IFS($B$4="ARCARAZO", 'Zona Norte'!H16, $B$4="ELGOIBAR", 'Zona Norte'!H33, $B$4="IRUN", 'Zona Norte'!H50, $B$4="AGUSTINOS", 'Zona Norte'!H67, $B$4="NAVAS", 'Zona Norte'!H84, $B$4="TUDELA", 'Zona Norte'!H101, $B$4="TAUSA", 'Zona Norte'!H118, $B$4="PINEDA", 'Zona 3'!H16, $B$4="MATARÓ", 'Zona 3'!H33, $B$4="ARENYS", 'Zona 3'!H50, $B$4="FIGUERES", 'Zona 3'!H67, $B$4="BANYOLES", 'Zona 3'!H84, $B$4="PALAFRUGELL", 'Zona 3'!H101,  $B$4="SANT FELIU", 'Zona 3'!H118, $B$4="LLORET", 'Zona 3'!H135, $B$4="PREMIÀ", 'Zona 4'!H16, $B$4="BARCELONA", 'Zona 4'!H33, $B$4="BADALONA", 'Zona 4'!H50, $B$4="EL_VENDRELL", 'Zona 4'!H67, $B$4="VILANOVA", 'Zona 4'!H84, $B$4="TORTOSA", 'Zona 5'!H16, $B$4="VINAROZ", 'Zona 5'!H33, $B$4="AMPOSTA",'Zona 5'!H50, $B$4="MORA", 'Zona 5'!H67, $B$4="DELTEBRE", 'Zona 5'!H84)</f>
        <v>0</v>
      </c>
      <c r="I16" s="37" cm="1">
        <f t="array" ref="I16">_xlfn.IFS($B$4="ARCARAZO", 'Zona Norte'!I16, $B$4="ELGOIBAR", 'Zona Norte'!I33, $B$4="IRUN", 'Zona Norte'!I50, $B$4="AGUSTINOS", 'Zona Norte'!I67, $B$4="NAVAS", 'Zona Norte'!I84, $B$4="TUDELA", 'Zona Norte'!I101, $B$4="TAUSA", 'Zona Norte'!I118, $B$4="PINEDA", 'Zona 3'!I16, $B$4="MATARÓ", 'Zona 3'!I33, $B$4="ARENYS", 'Zona 3'!I50, $B$4="FIGUERES", 'Zona 3'!I67, $B$4="BANYOLES", 'Zona 3'!I84, $B$4="PALAFRUGELL", 'Zona 3'!I101,  $B$4="SANT FELIU", 'Zona 3'!I118, $B$4="LLORET", 'Zona 3'!I135, $B$4="PREMIÀ", 'Zona 4'!I16, $B$4="BARCELONA", 'Zona 4'!I33, $B$4="BADALONA", 'Zona 4'!I50, $B$4="EL_VENDRELL", 'Zona 4'!I67, $B$4="VILANOVA", 'Zona 4'!I84, $B$4="TORTOSA", 'Zona 5'!I16, $B$4="VINAROZ", 'Zona 5'!I33, $B$4="AMPOSTA",'Zona 5'!I50, $B$4="MORA", 'Zona 5'!I67, $B$4="DELTEBRE", 'Zona 5'!I84)</f>
        <v>0</v>
      </c>
      <c r="J16" s="73" cm="1">
        <f t="array" ref="J16">_xlfn.IFS($B$4="ARCARAZO", 'Zona Norte'!J16, $B$4="ELGOIBAR", 'Zona Norte'!J33, $B$4="IRUN", 'Zona Norte'!J50, $B$4="AGUSTINOS", 'Zona Norte'!J67, $B$4="NAVAS", 'Zona Norte'!J84, $B$4="TUDELA", 'Zona Norte'!J101, $B$4="TAUSA", 'Zona Norte'!J118, $B$4="PINEDA", 'Zona 3'!J16, $B$4="MATARÓ", 'Zona 3'!J33, $B$4="ARENYS", 'Zona 3'!J50, $B$4="FIGUERES", 'Zona 3'!J67, $B$4="BANYOLES", 'Zona 3'!J84, $B$4="PALAFRUGELL", 'Zona 3'!J101,  $B$4="SANT FELIU", 'Zona 3'!J118, $B$4="LLORET", 'Zona 3'!J135, $B$4="PREMIÀ", 'Zona 4'!J16, $B$4="BARCELONA", 'Zona 4'!J33, $B$4="BADALONA", 'Zona 4'!J50, $B$4="EL_VENDRELL", 'Zona 4'!J67, $B$4="VILANOVA", 'Zona 4'!J84, $B$4="TORTOSA", 'Zona 5'!J16, $B$4="VINAROZ", 'Zona 5'!J33, $B$4="AMPOSTA",'Zona 5'!J50, $B$4="MORA", 'Zona 5'!J67, $B$4="DELTEBRE", 'Zona 5'!J84)</f>
        <v>0</v>
      </c>
      <c r="K16" s="37" cm="1">
        <f t="array" ref="K16">_xlfn.IFS($B$4="ARCARAZO", 'Zona Norte'!K16, $B$4="ELGOIBAR", 'Zona Norte'!K33, $B$4="IRUN", 'Zona Norte'!K50, $B$4="AGUSTINOS", 'Zona Norte'!K67, $B$4="NAVAS", 'Zona Norte'!K84, $B$4="TUDELA", 'Zona Norte'!K101, $B$4="TAUSA", 'Zona Norte'!K118, $B$4="PINEDA", 'Zona 3'!K16, $B$4="MATARÓ", 'Zona 3'!K33, $B$4="ARENYS", 'Zona 3'!K50, $B$4="FIGUERES", 'Zona 3'!K67, $B$4="BANYOLES", 'Zona 3'!K84, $B$4="PALAFRUGELL", 'Zona 3'!K101,  $B$4="SANT FELIU", 'Zona 3'!K118, $B$4="LLORET", 'Zona 3'!K135, $B$4="PREMIÀ", 'Zona 4'!K16, $B$4="BARCELONA", 'Zona 4'!K33, $B$4="BADALONA", 'Zona 4'!K50, $B$4="EL_VENDRELL", 'Zona 4'!K67, $B$4="VILANOVA", 'Zona 4'!K84, $B$4="TORTOSA", 'Zona 5'!K16, $B$4="VINAROZ", 'Zona 5'!K33, $B$4="AMPOSTA",'Zona 5'!K50, $B$4="MORA", 'Zona 5'!K67, $B$4="DELTEBRE", 'Zona 5'!K84)</f>
        <v>0</v>
      </c>
      <c r="L16" s="37" cm="1">
        <f t="array" ref="L16">_xlfn.IFS($B$4="ARCARAZO", 'Zona Norte'!L16, $B$4="ELGOIBAR", 'Zona Norte'!L33, $B$4="IRUN", 'Zona Norte'!L50, $B$4="AGUSTINOS", 'Zona Norte'!L67, $B$4="NAVAS", 'Zona Norte'!L84, $B$4="TUDELA", 'Zona Norte'!L101, $B$4="TAUSA", 'Zona Norte'!L118, $B$4="PINEDA", 'Zona 3'!L16, $B$4="MATARÓ", 'Zona 3'!L33, $B$4="ARENYS", 'Zona 3'!L50, $B$4="FIGUERES", 'Zona 3'!L67, $B$4="BANYOLES", 'Zona 3'!L84, $B$4="PALAFRUGELL", 'Zona 3'!L101,  $B$4="SANT FELIU", 'Zona 3'!L118, $B$4="LLORET", 'Zona 3'!L135, $B$4="PREMIÀ", 'Zona 4'!L16, $B$4="BARCELONA", 'Zona 4'!L33, $B$4="BADALONA", 'Zona 4'!L50, $B$4="EL_VENDRELL", 'Zona 4'!L67, $B$4="VILANOVA", 'Zona 4'!L84, $B$4="TORTOSA", 'Zona 5'!L16, $B$4="VINAROZ", 'Zona 5'!L33, $B$4="AMPOSTA",'Zona 5'!L50, $B$4="MORA", 'Zona 5'!L67, $B$4="DELTEBRE", 'Zona 5'!L84)</f>
        <v>0</v>
      </c>
      <c r="M16" s="37" cm="1">
        <f t="array" ref="M16">_xlfn.IFS($B$4="ARCARAZO", 'Zona Norte'!M16, $B$4="ELGOIBAR", 'Zona Norte'!M33, $B$4="IRUN", 'Zona Norte'!M50, $B$4="AGUSTINOS", 'Zona Norte'!M67, $B$4="NAVAS", 'Zona Norte'!M84, $B$4="TUDELA", 'Zona Norte'!M101, $B$4="TAUSA", 'Zona Norte'!M118, $B$4="PINEDA", 'Zona 3'!M16, $B$4="MATARÓ", 'Zona 3'!M33, $B$4="ARENYS", 'Zona 3'!M50, $B$4="FIGUERES", 'Zona 3'!M67, $B$4="BANYOLES", 'Zona 3'!M84, $B$4="PALAFRUGELL", 'Zona 3'!M101,  $B$4="SANT FELIU", 'Zona 3'!M118, $B$4="LLORET", 'Zona 3'!M135, $B$4="PREMIÀ", 'Zona 4'!M16, $B$4="BARCELONA", 'Zona 4'!M33, $B$4="BADALONA", 'Zona 4'!M50, $B$4="EL_VENDRELL", 'Zona 4'!M67, $B$4="VILANOVA", 'Zona 4'!M84, $B$4="TORTOSA", 'Zona 5'!M16, $B$4="VINAROZ", 'Zona 5'!M33, $B$4="AMPOSTA",'Zona 5'!M50, $B$4="MORA", 'Zona 5'!M67, $B$4="DELTEBRE", 'Zona 5'!M84)</f>
        <v>0</v>
      </c>
      <c r="N16" s="73" cm="1">
        <f t="array" ref="N16">_xlfn.IFS($B$4="ARCARAZO", 'Zona Norte'!N16, $B$4="ELGOIBAR", 'Zona Norte'!N33, $B$4="IRUN", 'Zona Norte'!N50, $B$4="AGUSTINOS", 'Zona Norte'!N67, $B$4="NAVAS", 'Zona Norte'!N84, $B$4="TUDELA", 'Zona Norte'!N101, $B$4="TAUSA", 'Zona Norte'!N118, $B$4="PINEDA", 'Zona 3'!N16, $B$4="MATARÓ", 'Zona 3'!N33, $B$4="ARENYS", 'Zona 3'!N50, $B$4="FIGUERES", 'Zona 3'!N67, $B$4="BANYOLES", 'Zona 3'!N84, $B$4="PALAFRUGELL", 'Zona 3'!N101,  $B$4="SANT FELIU", 'Zona 3'!N118, $B$4="LLORET", 'Zona 3'!N135, $B$4="PREMIÀ", 'Zona 4'!N16, $B$4="BARCELONA", 'Zona 4'!N33, $B$4="BADALONA", 'Zona 4'!N50, $B$4="EL_VENDRELL", 'Zona 4'!N67, $B$4="VILANOVA", 'Zona 4'!N84, $B$4="TORTOSA", 'Zona 5'!N16, $B$4="VINAROZ", 'Zona 5'!N33, $B$4="AMPOSTA",'Zona 5'!N50, $B$4="MORA", 'Zona 5'!N67, $B$4="DELTEBRE", 'Zona 5'!N84)</f>
        <v>0</v>
      </c>
      <c r="O16" s="37" cm="1">
        <f t="array" ref="O16">_xlfn.IFS($B$4="ARCARAZO", 'Zona Norte'!O16, $B$4="ELGOIBAR", 'Zona Norte'!O33, $B$4="IRUN", 'Zona Norte'!O50, $B$4="AGUSTINOS", 'Zona Norte'!O67, $B$4="NAVAS", 'Zona Norte'!O84, $B$4="TUDELA", 'Zona Norte'!O101, $B$4="TAUSA", 'Zona Norte'!O118, $B$4="PINEDA", 'Zona 3'!O16, $B$4="MATARÓ", 'Zona 3'!O33, $B$4="ARENYS", 'Zona 3'!O50, $B$4="FIGUERES", 'Zona 3'!O67, $B$4="BANYOLES", 'Zona 3'!O84, $B$4="PALAFRUGELL", 'Zona 3'!O101,  $B$4="SANT FELIU", 'Zona 3'!O118, $B$4="LLORET", 'Zona 3'!O135, $B$4="PREMIÀ", 'Zona 4'!O16, $B$4="BARCELONA", 'Zona 4'!O33, $B$4="BADALONA", 'Zona 4'!O50, $B$4="EL_VENDRELL", 'Zona 4'!O67, $B$4="VILANOVA", 'Zona 4'!O84, $B$4="TORTOSA", 'Zona 5'!O16, $B$4="VINAROZ", 'Zona 5'!O33, $B$4="AMPOSTA",'Zona 5'!O50, $B$4="MORA", 'Zona 5'!O67, $B$4="DELTEBRE", 'Zona 5'!O84)</f>
        <v>0</v>
      </c>
      <c r="P16" s="37" cm="1">
        <f t="array" ref="P16">_xlfn.IFS($B$4="ARCARAZO", 'Zona Norte'!P16, $B$4="ELGOIBAR", 'Zona Norte'!P33, $B$4="IRUN", 'Zona Norte'!P50, $B$4="AGUSTINOS", 'Zona Norte'!P67, $B$4="NAVAS", 'Zona Norte'!P84, $B$4="TUDELA", 'Zona Norte'!P101, $B$4="TAUSA", 'Zona Norte'!P118, $B$4="PINEDA", 'Zona 3'!P16, $B$4="MATARÓ", 'Zona 3'!P33, $B$4="ARENYS", 'Zona 3'!P50, $B$4="FIGUERES", 'Zona 3'!P67, $B$4="BANYOLES", 'Zona 3'!P84, $B$4="PALAFRUGELL", 'Zona 3'!P101,  $B$4="SANT FELIU", 'Zona 3'!P118, $B$4="LLORET", 'Zona 3'!P135, $B$4="PREMIÀ", 'Zona 4'!P16, $B$4="BARCELONA", 'Zona 4'!P33, $B$4="BADALONA", 'Zona 4'!P50, $B$4="EL_VENDRELL", 'Zona 4'!P67, $B$4="VILANOVA", 'Zona 4'!P84, $B$4="TORTOSA", 'Zona 5'!P16, $B$4="VINAROZ", 'Zona 5'!P33, $B$4="AMPOSTA",'Zona 5'!P50, $B$4="MORA", 'Zona 5'!P67, $B$4="DELTEBRE", 'Zona 5'!P84)</f>
        <v>0</v>
      </c>
      <c r="Q16" s="37" cm="1">
        <f t="array" ref="Q16">_xlfn.IFS($B$4="ARCARAZO", 'Zona Norte'!Q16, $B$4="ELGOIBAR", 'Zona Norte'!Q33, $B$4="IRUN", 'Zona Norte'!Q50, $B$4="AGUSTINOS", 'Zona Norte'!Q67, $B$4="NAVAS", 'Zona Norte'!Q84, $B$4="TUDELA", 'Zona Norte'!Q101, $B$4="TAUSA", 'Zona Norte'!Q118, $B$4="PINEDA", 'Zona 3'!Q16, $B$4="MATARÓ", 'Zona 3'!Q33, $B$4="ARENYS", 'Zona 3'!Q50, $B$4="FIGUERES", 'Zona 3'!Q67, $B$4="BANYOLES", 'Zona 3'!Q84, $B$4="PALAFRUGELL", 'Zona 3'!Q101,  $B$4="SANT FELIU", 'Zona 3'!Q118, $B$4="LLORET", 'Zona 3'!Q135, $B$4="PREMIÀ", 'Zona 4'!Q16, $B$4="BARCELONA", 'Zona 4'!Q33, $B$4="BADALONA", 'Zona 4'!Q50, $B$4="EL_VENDRELL", 'Zona 4'!Q67, $B$4="VILANOVA", 'Zona 4'!Q84, $B$4="TORTOSA", 'Zona 5'!Q16, $B$4="VINAROZ", 'Zona 5'!Q33, $B$4="AMPOSTA",'Zona 5'!Q50, $B$4="MORA", 'Zona 5'!Q67, $B$4="DELTEBRE", 'Zona 5'!Q84)</f>
        <v>0</v>
      </c>
      <c r="R16" s="73" cm="1">
        <f t="array" ref="R16">_xlfn.IFS($B$4="ARCARAZO", 'Zona Norte'!R16, $B$4="ELGOIBAR", 'Zona Norte'!R33, $B$4="IRUN", 'Zona Norte'!R50, $B$4="AGUSTINOS", 'Zona Norte'!R67, $B$4="NAVAS", 'Zona Norte'!R84, $B$4="TUDELA", 'Zona Norte'!R101, $B$4="TAUSA", 'Zona Norte'!R118, $B$4="PINEDA", 'Zona 3'!R16, $B$4="MATARÓ", 'Zona 3'!R33, $B$4="ARENYS", 'Zona 3'!R50, $B$4="FIGUERES", 'Zona 3'!R67, $B$4="BANYOLES", 'Zona 3'!R84, $B$4="PALAFRUGELL", 'Zona 3'!R101,  $B$4="SANT FELIU", 'Zona 3'!R118, $B$4="LLORET", 'Zona 3'!R135, $B$4="PREMIÀ", 'Zona 4'!R16, $B$4="BARCELONA", 'Zona 4'!R33, $B$4="BADALONA", 'Zona 4'!R50, $B$4="EL_VENDRELL", 'Zona 4'!R67, $B$4="VILANOVA", 'Zona 4'!R84, $B$4="TORTOSA", 'Zona 5'!R16, $B$4="VINAROZ", 'Zona 5'!R33, $B$4="AMPOSTA",'Zona 5'!R50, $B$4="MORA", 'Zona 5'!R67, $B$4="DELTEBRE", 'Zona 5'!R84)</f>
        <v>0</v>
      </c>
      <c r="S16" s="37" cm="1">
        <f t="array" ref="S16">_xlfn.IFS($B$4="ARCARAZO", 'Zona Norte'!S16, $B$4="ELGOIBAR", 'Zona Norte'!S33, $B$4="IRUN", 'Zona Norte'!S50, $B$4="AGUSTINOS", 'Zona Norte'!S67, $B$4="NAVAS", 'Zona Norte'!S84, $B$4="TUDELA", 'Zona Norte'!S101, $B$4="TAUSA", 'Zona Norte'!S118, $B$4="PINEDA", 'Zona 3'!S16, $B$4="MATARÓ", 'Zona 3'!S33, $B$4="ARENYS", 'Zona 3'!S50, $B$4="FIGUERES", 'Zona 3'!S67, $B$4="BANYOLES", 'Zona 3'!S84, $B$4="PALAFRUGELL", 'Zona 3'!S101,  $B$4="SANT FELIU", 'Zona 3'!S118, $B$4="LLORET", 'Zona 3'!S135, $B$4="PREMIÀ", 'Zona 4'!S16, $B$4="BARCELONA", 'Zona 4'!S33, $B$4="BADALONA", 'Zona 4'!S50, $B$4="EL_VENDRELL", 'Zona 4'!S67, $B$4="VILANOVA", 'Zona 4'!S84, $B$4="TORTOSA", 'Zona 5'!S16, $B$4="VINAROZ", 'Zona 5'!S33, $B$4="AMPOSTA",'Zona 5'!S50, $B$4="MORA", 'Zona 5'!S67, $B$4="DELTEBRE", 'Zona 5'!S84)</f>
        <v>0</v>
      </c>
      <c r="T16" s="37" cm="1">
        <f t="array" ref="T16">_xlfn.IFS($B$4="ARCARAZO", 'Zona Norte'!T16, $B$4="ELGOIBAR", 'Zona Norte'!T33, $B$4="IRUN", 'Zona Norte'!T50, $B$4="AGUSTINOS", 'Zona Norte'!T67, $B$4="NAVAS", 'Zona Norte'!T84, $B$4="TUDELA", 'Zona Norte'!T101, $B$4="TAUSA", 'Zona Norte'!T118, $B$4="PINEDA", 'Zona 3'!T16, $B$4="MATARÓ", 'Zona 3'!T33, $B$4="ARENYS", 'Zona 3'!T50, $B$4="FIGUERES", 'Zona 3'!T67, $B$4="BANYOLES", 'Zona 3'!T84, $B$4="PALAFRUGELL", 'Zona 3'!T101,  $B$4="SANT FELIU", 'Zona 3'!T118, $B$4="LLORET", 'Zona 3'!T135, $B$4="PREMIÀ", 'Zona 4'!T16, $B$4="BARCELONA", 'Zona 4'!T33, $B$4="BADALONA", 'Zona 4'!T50, $B$4="EL_VENDRELL", 'Zona 4'!T67, $B$4="VILANOVA", 'Zona 4'!T84, $B$4="TORTOSA", 'Zona 5'!T16, $B$4="VINAROZ", 'Zona 5'!T33, $B$4="AMPOSTA",'Zona 5'!T50, $B$4="MORA", 'Zona 5'!T67, $B$4="DELTEBRE", 'Zona 5'!T84)</f>
        <v>0</v>
      </c>
      <c r="U16" s="37" cm="1">
        <f t="array" ref="U16">_xlfn.IFS($B$4="ARCARAZO", 'Zona Norte'!U16, $B$4="ELGOIBAR", 'Zona Norte'!U33, $B$4="IRUN", 'Zona Norte'!U50, $B$4="AGUSTINOS", 'Zona Norte'!U67, $B$4="NAVAS", 'Zona Norte'!U84, $B$4="TUDELA", 'Zona Norte'!U101, $B$4="TAUSA", 'Zona Norte'!U118, $B$4="PINEDA", 'Zona 3'!U16, $B$4="MATARÓ", 'Zona 3'!U33, $B$4="ARENYS", 'Zona 3'!U50, $B$4="FIGUERES", 'Zona 3'!U67, $B$4="BANYOLES", 'Zona 3'!U84, $B$4="PALAFRUGELL", 'Zona 3'!U101,  $B$4="SANT FELIU", 'Zona 3'!U118, $B$4="LLORET", 'Zona 3'!U135, $B$4="PREMIÀ", 'Zona 4'!U16, $B$4="BARCELONA", 'Zona 4'!U33, $B$4="BADALONA", 'Zona 4'!U50, $B$4="EL_VENDRELL", 'Zona 4'!U67, $B$4="VILANOVA", 'Zona 4'!U84, $B$4="TORTOSA", 'Zona 5'!U16, $B$4="VINAROZ", 'Zona 5'!U33, $B$4="AMPOSTA",'Zona 5'!U50, $B$4="MORA", 'Zona 5'!U67, $B$4="DELTEBRE", 'Zona 5'!U84)</f>
        <v>0</v>
      </c>
      <c r="V16" s="73" cm="1">
        <f t="array" ref="V16">_xlfn.IFS($B$4="ARCARAZO", 'Zona Norte'!V16, $B$4="ELGOIBAR", 'Zona Norte'!V33, $B$4="IRUN", 'Zona Norte'!V50, $B$4="AGUSTINOS", 'Zona Norte'!V67, $B$4="NAVAS", 'Zona Norte'!V84, $B$4="TUDELA", 'Zona Norte'!V101, $B$4="TAUSA", 'Zona Norte'!V118, $B$4="PINEDA", 'Zona 3'!V16, $B$4="MATARÓ", 'Zona 3'!V33, $B$4="ARENYS", 'Zona 3'!V50, $B$4="FIGUERES", 'Zona 3'!V67, $B$4="BANYOLES", 'Zona 3'!V84, $B$4="PALAFRUGELL", 'Zona 3'!V101,  $B$4="SANT FELIU", 'Zona 3'!V118, $B$4="LLORET", 'Zona 3'!V135, $B$4="PREMIÀ", 'Zona 4'!V16, $B$4="BARCELONA", 'Zona 4'!V33, $B$4="BADALONA", 'Zona 4'!V50, $B$4="EL_VENDRELL", 'Zona 4'!V67, $B$4="VILANOVA", 'Zona 4'!V84, $B$4="TORTOSA", 'Zona 5'!V16, $B$4="VINAROZ", 'Zona 5'!V33, $B$4="AMPOSTA",'Zona 5'!V50, $B$4="MORA", 'Zona 5'!V67, $B$4="DELTEBRE", 'Zona 5'!V84)</f>
        <v>0</v>
      </c>
      <c r="W16" s="37" cm="1">
        <f t="array" ref="W16">_xlfn.IFS($B$4="ARCARAZO", 'Zona Norte'!W16, $B$4="ELGOIBAR", 'Zona Norte'!W33, $B$4="IRUN", 'Zona Norte'!W50, $B$4="AGUSTINOS", 'Zona Norte'!W67, $B$4="NAVAS", 'Zona Norte'!W84, $B$4="TUDELA", 'Zona Norte'!W101, $B$4="TAUSA", 'Zona Norte'!W118, $B$4="PINEDA", 'Zona 3'!W16, $B$4="MATARÓ", 'Zona 3'!W33, $B$4="ARENYS", 'Zona 3'!W50, $B$4="FIGUERES", 'Zona 3'!W67, $B$4="BANYOLES", 'Zona 3'!W84, $B$4="PALAFRUGELL", 'Zona 3'!W101,  $B$4="SANT FELIU", 'Zona 3'!W118, $B$4="LLORET", 'Zona 3'!W135, $B$4="PREMIÀ", 'Zona 4'!W16, $B$4="BARCELONA", 'Zona 4'!W33, $B$4="BADALONA", 'Zona 4'!W50, $B$4="EL_VENDRELL", 'Zona 4'!W67, $B$4="VILANOVA", 'Zona 4'!W84, $B$4="TORTOSA", 'Zona 5'!W16, $B$4="VINAROZ", 'Zona 5'!W33, $B$4="AMPOSTA",'Zona 5'!W50, $B$4="MORA", 'Zona 5'!W67, $B$4="DELTEBRE", 'Zona 5'!W84)</f>
        <v>0</v>
      </c>
      <c r="X16" s="37" cm="1">
        <f t="array" ref="X16">_xlfn.IFS($B$4="ARCARAZO", 'Zona Norte'!X16, $B$4="ELGOIBAR", 'Zona Norte'!X33, $B$4="IRUN", 'Zona Norte'!X50, $B$4="AGUSTINOS", 'Zona Norte'!X67, $B$4="NAVAS", 'Zona Norte'!X84, $B$4="TUDELA", 'Zona Norte'!X101, $B$4="TAUSA", 'Zona Norte'!X118, $B$4="PINEDA", 'Zona 3'!X16, $B$4="MATARÓ", 'Zona 3'!X33, $B$4="ARENYS", 'Zona 3'!X50, $B$4="FIGUERES", 'Zona 3'!X67, $B$4="BANYOLES", 'Zona 3'!X84, $B$4="PALAFRUGELL", 'Zona 3'!X101,  $B$4="SANT FELIU", 'Zona 3'!X118, $B$4="LLORET", 'Zona 3'!X135, $B$4="PREMIÀ", 'Zona 4'!X16, $B$4="BARCELONA", 'Zona 4'!X33, $B$4="BADALONA", 'Zona 4'!X50, $B$4="EL_VENDRELL", 'Zona 4'!X67, $B$4="VILANOVA", 'Zona 4'!X84, $B$4="TORTOSA", 'Zona 5'!X16, $B$4="VINAROZ", 'Zona 5'!X33, $B$4="AMPOSTA",'Zona 5'!X50, $B$4="MORA", 'Zona 5'!X67, $B$4="DELTEBRE", 'Zona 5'!X84)</f>
        <v>0</v>
      </c>
      <c r="Y16" s="37" cm="1">
        <f t="array" ref="Y16">_xlfn.IFS($B$4="ARCARAZO", 'Zona Norte'!Y16, $B$4="ELGOIBAR", 'Zona Norte'!Y33, $B$4="IRUN", 'Zona Norte'!Y50, $B$4="AGUSTINOS", 'Zona Norte'!Y67, $B$4="NAVAS", 'Zona Norte'!Y84, $B$4="TUDELA", 'Zona Norte'!Y101, $B$4="TAUSA", 'Zona Norte'!Y118, $B$4="PINEDA", 'Zona 3'!Y16, $B$4="MATARÓ", 'Zona 3'!Y33, $B$4="ARENYS", 'Zona 3'!Y50, $B$4="FIGUERES", 'Zona 3'!Y67, $B$4="BANYOLES", 'Zona 3'!Y84, $B$4="PALAFRUGELL", 'Zona 3'!Y101,  $B$4="SANT FELIU", 'Zona 3'!Y118, $B$4="LLORET", 'Zona 3'!Y135, $B$4="PREMIÀ", 'Zona 4'!Y16, $B$4="BARCELONA", 'Zona 4'!Y33, $B$4="BADALONA", 'Zona 4'!Y50, $B$4="EL_VENDRELL", 'Zona 4'!Y67, $B$4="VILANOVA", 'Zona 4'!Y84, $B$4="TORTOSA", 'Zona 5'!Y16, $B$4="VINAROZ", 'Zona 5'!Y33, $B$4="AMPOSTA",'Zona 5'!Y50, $B$4="MORA", 'Zona 5'!Y67, $B$4="DELTEBRE", 'Zona 5'!Y84)</f>
        <v>0</v>
      </c>
      <c r="Z16" s="37" cm="1">
        <f t="array" ref="Z16">_xlfn.IFS($B$4="ARCARAZO", 'Zona Norte'!Z16, $B$4="ELGOIBAR", 'Zona Norte'!Z33, $B$4="IRUN", 'Zona Norte'!Z50, $B$4="AGUSTINOS", 'Zona Norte'!Z67, $B$4="NAVAS", 'Zona Norte'!Z84, $B$4="TUDELA", 'Zona Norte'!Z101, $B$4="TAUSA", 'Zona Norte'!Z118, $B$4="PINEDA", 'Zona 3'!Z16, $B$4="MATARÓ", 'Zona 3'!Z33, $B$4="ARENYS", 'Zona 3'!Z50, $B$4="FIGUERES", 'Zona 3'!Z67, $B$4="BANYOLES", 'Zona 3'!Z84, $B$4="PALAFRUGELL", 'Zona 3'!Z101,  $B$4="SANT FELIU", 'Zona 3'!Z118, $B$4="LLORET", 'Zona 3'!Z135, $B$4="PREMIÀ", 'Zona 4'!Z16, $B$4="BARCELONA", 'Zona 4'!Z33, $B$4="BADALONA", 'Zona 4'!Z50, $B$4="EL_VENDRELL", 'Zona 4'!Z67, $B$4="VILANOVA", 'Zona 4'!Z84, $B$4="TORTOSA", 'Zona 5'!Z16, $B$4="VINAROZ", 'Zona 5'!Z33, $B$4="AMPOSTA",'Zona 5'!Z50, $B$4="MORA", 'Zona 5'!Z67, $B$4="DELTEBRE", 'Zona 5'!Z84)</f>
        <v>0</v>
      </c>
      <c r="AA16" s="73" cm="1">
        <f t="array" ref="AA16">_xlfn.IFS($B$4="ARCARAZO", 'Zona Norte'!AA16, $B$4="ELGOIBAR", 'Zona Norte'!AA33, $B$4="IRUN", 'Zona Norte'!AA50, $B$4="AGUSTINOS", 'Zona Norte'!AA67, $B$4="NAVAS", 'Zona Norte'!AA84, $B$4="TUDELA", 'Zona Norte'!AA101, $B$4="TAUSA", 'Zona Norte'!AA118, $B$4="PINEDA", 'Zona 3'!AA16, $B$4="MATARÓ", 'Zona 3'!AA33, $B$4="ARENYS", 'Zona 3'!AA50, $B$4="FIGUERES", 'Zona 3'!AA67, $B$4="BANYOLES", 'Zona 3'!AA84, $B$4="PALAFRUGELL", 'Zona 3'!AA101,  $B$4="SANT FELIU", 'Zona 3'!AA118, $B$4="LLORET", 'Zona 3'!AA135, $B$4="PREMIÀ", 'Zona 4'!AA16, $B$4="BARCELONA", 'Zona 4'!AA33, $B$4="BADALONA", 'Zona 4'!AA50, $B$4="EL_VENDRELL", 'Zona 4'!AA67, $B$4="VILANOVA", 'Zona 4'!AA84, $B$4="TORTOSA", 'Zona 5'!AA16, $B$4="VINAROZ", 'Zona 5'!AA33, $B$4="AMPOSTA",'Zona 5'!AA50, $B$4="MORA", 'Zona 5'!AA67, $B$4="DELTEBRE", 'Zona 5'!AA84)</f>
        <v>0</v>
      </c>
      <c r="AB16" s="37" cm="1">
        <f t="array" ref="AB16">_xlfn.IFS($B$4="ARCARAZO", 'Zona Norte'!AB16, $B$4="ELGOIBAR", 'Zona Norte'!AB33, $B$4="IRUN", 'Zona Norte'!AB50, $B$4="AGUSTINOS", 'Zona Norte'!AB67, $B$4="NAVAS", 'Zona Norte'!AB84, $B$4="TUDELA", 'Zona Norte'!AB101, $B$4="TAUSA", 'Zona Norte'!AB118, $B$4="PINEDA", 'Zona 3'!AB16, $B$4="MATARÓ", 'Zona 3'!AB33, $B$4="ARENYS", 'Zona 3'!AB50, $B$4="FIGUERES", 'Zona 3'!AB67, $B$4="BANYOLES", 'Zona 3'!AB84, $B$4="PALAFRUGELL", 'Zona 3'!AB101,  $B$4="SANT FELIU", 'Zona 3'!AB118, $B$4="LLORET", 'Zona 3'!AB135, $B$4="PREMIÀ", 'Zona 4'!AB16, $B$4="BARCELONA", 'Zona 4'!AB33, $B$4="BADALONA", 'Zona 4'!AB50, $B$4="EL_VENDRELL", 'Zona 4'!AB67, $B$4="VILANOVA", 'Zona 4'!AB84, $B$4="TORTOSA", 'Zona 5'!AB16, $B$4="VINAROZ", 'Zona 5'!AB33, $B$4="AMPOSTA",'Zona 5'!AB50, $B$4="MORA", 'Zona 5'!AB67, $B$4="DELTEBRE", 'Zona 5'!AB84)</f>
        <v>0</v>
      </c>
      <c r="AC16" s="37" cm="1">
        <f t="array" ref="AC16">_xlfn.IFS($B$4="ARCARAZO", 'Zona Norte'!AC16, $B$4="ELGOIBAR", 'Zona Norte'!AC33, $B$4="IRUN", 'Zona Norte'!AC50, $B$4="AGUSTINOS", 'Zona Norte'!AC67, $B$4="NAVAS", 'Zona Norte'!AC84, $B$4="TUDELA", 'Zona Norte'!AC101, $B$4="TAUSA", 'Zona Norte'!AC118, $B$4="PINEDA", 'Zona 3'!AC16, $B$4="MATARÓ", 'Zona 3'!AC33, $B$4="ARENYS", 'Zona 3'!AC50, $B$4="FIGUERES", 'Zona 3'!AC67, $B$4="BANYOLES", 'Zona 3'!AC84, $B$4="PALAFRUGELL", 'Zona 3'!AC101,  $B$4="SANT FELIU", 'Zona 3'!AC118, $B$4="LLORET", 'Zona 3'!AC135, $B$4="PREMIÀ", 'Zona 4'!AC16, $B$4="BARCELONA", 'Zona 4'!AC33, $B$4="BADALONA", 'Zona 4'!AC50, $B$4="EL_VENDRELL", 'Zona 4'!AC67, $B$4="VILANOVA", 'Zona 4'!AC84, $B$4="TORTOSA", 'Zona 5'!AC16, $B$4="VINAROZ", 'Zona 5'!AC33, $B$4="AMPOSTA",'Zona 5'!AC50, $B$4="MORA", 'Zona 5'!AC67, $B$4="DELTEBRE", 'Zona 5'!AC84)</f>
        <v>0</v>
      </c>
      <c r="AD16" s="37" cm="1">
        <f t="array" ref="AD16">_xlfn.IFS($B$4="ARCARAZO", 'Zona Norte'!AD16, $B$4="ELGOIBAR", 'Zona Norte'!AD33, $B$4="IRUN", 'Zona Norte'!AD50, $B$4="AGUSTINOS", 'Zona Norte'!AD67, $B$4="NAVAS", 'Zona Norte'!AD84, $B$4="TUDELA", 'Zona Norte'!AD101, $B$4="TAUSA", 'Zona Norte'!AD118, $B$4="PINEDA", 'Zona 3'!AD16, $B$4="MATARÓ", 'Zona 3'!AD33, $B$4="ARENYS", 'Zona 3'!AD50, $B$4="FIGUERES", 'Zona 3'!AD67, $B$4="BANYOLES", 'Zona 3'!AD84, $B$4="PALAFRUGELL", 'Zona 3'!AD101,  $B$4="SANT FELIU", 'Zona 3'!AD118, $B$4="LLORET", 'Zona 3'!AD135, $B$4="PREMIÀ", 'Zona 4'!AD16, $B$4="BARCELONA", 'Zona 4'!AD33, $B$4="BADALONA", 'Zona 4'!AD50, $B$4="EL_VENDRELL", 'Zona 4'!AD67, $B$4="VILANOVA", 'Zona 4'!AD84, $B$4="TORTOSA", 'Zona 5'!AD16, $B$4="VINAROZ", 'Zona 5'!AD33, $B$4="AMPOSTA",'Zona 5'!AD50, $B$4="MORA", 'Zona 5'!AD67, $B$4="DELTEBRE", 'Zona 5'!AD84)</f>
        <v>0</v>
      </c>
      <c r="AE16" s="37" cm="1">
        <f t="array" ref="AE16">_xlfn.IFS($B$4="ARCARAZO", 'Zona Norte'!AE16, $B$4="ELGOIBAR", 'Zona Norte'!AE33, $B$4="IRUN", 'Zona Norte'!AE50, $B$4="AGUSTINOS", 'Zona Norte'!AE67, $B$4="NAVAS", 'Zona Norte'!AE84, $B$4="TUDELA", 'Zona Norte'!AE101, $B$4="TAUSA", 'Zona Norte'!AE118, $B$4="PINEDA", 'Zona 3'!AE16, $B$4="MATARÓ", 'Zona 3'!AE33, $B$4="ARENYS", 'Zona 3'!AE50, $B$4="FIGUERES", 'Zona 3'!AE67, $B$4="BANYOLES", 'Zona 3'!AE84, $B$4="PALAFRUGELL", 'Zona 3'!AE101,  $B$4="SANT FELIU", 'Zona 3'!AE118, $B$4="LLORET", 'Zona 3'!AE135, $B$4="PREMIÀ", 'Zona 4'!AE16, $B$4="BARCELONA", 'Zona 4'!AE33, $B$4="BADALONA", 'Zona 4'!AE50, $B$4="EL_VENDRELL", 'Zona 4'!AE67, $B$4="VILANOVA", 'Zona 4'!AE84, $B$4="TORTOSA", 'Zona 5'!AE16, $B$4="VINAROZ", 'Zona 5'!AE33, $B$4="AMPOSTA",'Zona 5'!AE50, $B$4="MORA", 'Zona 5'!AE67, $B$4="DELTEBRE", 'Zona 5'!AE84)</f>
        <v>0</v>
      </c>
      <c r="AF16" s="75"/>
      <c r="AG16" s="37" cm="1">
        <f t="array" ref="AG16">_xlfn.IFS($B$4="ARCARAZO", 'Zona Norte'!AG16, $B$4="ELGOIBAR", 'Zona Norte'!AG33, $B$4="IRUN", 'Zona Norte'!AG50, $B$4="AGUSTINOS", 'Zona Norte'!AG67, $B$4="NAVAS", 'Zona Norte'!AG84, $B$4="TUDELA", 'Zona Norte'!AG101, $B$4="TAUSA", 'Zona Norte'!AG118, $B$4="PINEDA", 'Zona 3'!AG16, $B$4="MATARÓ", 'Zona 3'!AG33, $B$4="ARENYS", 'Zona 3'!AG50, $B$4="FIGUERES", 'Zona 3'!AG67, $B$4="BANYOLES", 'Zona 3'!AG84, $B$4="PALAFRUGELL", 'Zona 3'!AG101,  $B$4="SANT FELIU", 'Zona 3'!AG118, $B$4="LLORET", 'Zona 3'!AG135, $B$4="PREMIÀ", 'Zona 4'!AG16, $B$4="BARCELONA", 'Zona 4'!AG33, $B$4="BADALONA", 'Zona 4'!AG50, $B$4="EL_VENDRELL", 'Zona 4'!AG67, $B$4="VILANOVA", 'Zona 4'!AG84, $B$4="TORTOSA", 'Zona 5'!AG16, $B$4="VINAROZ", 'Zona 5'!AG33, $B$4="AMPOSTA",'Zona 5'!AG50, $B$4="MORA", 'Zona 5'!AG67, $B$4="DELTEBRE", 'Zona 5'!AG84)</f>
        <v>0</v>
      </c>
      <c r="AH16" s="37" cm="1">
        <f t="array" ref="AH16">_xlfn.IFS($B$4="ARCARAZO", 'Zona Norte'!AH16, $B$4="ELGOIBAR", 'Zona Norte'!AH33, $B$4="IRUN", 'Zona Norte'!AH50, $B$4="AGUSTINOS", 'Zona Norte'!AH67, $B$4="NAVAS", 'Zona Norte'!AH84, $B$4="TUDELA", 'Zona Norte'!AH101, $B$4="TAUSA", 'Zona Norte'!AH118, $B$4="PINEDA", 'Zona 3'!AH16, $B$4="MATARÓ", 'Zona 3'!AH33, $B$4="ARENYS", 'Zona 3'!AH50, $B$4="FIGUERES", 'Zona 3'!AH67, $B$4="BANYOLES", 'Zona 3'!AH84, $B$4="PALAFRUGELL", 'Zona 3'!AH101,  $B$4="SANT FELIU", 'Zona 3'!AH118, $B$4="LLORET", 'Zona 3'!AH135, $B$4="PREMIÀ", 'Zona 4'!AH16, $B$4="BARCELONA", 'Zona 4'!AH33, $B$4="BADALONA", 'Zona 4'!AH50, $B$4="EL_VENDRELL", 'Zona 4'!AH67, $B$4="VILANOVA", 'Zona 4'!AH84, $B$4="TORTOSA", 'Zona 5'!AH16, $B$4="VINAROZ", 'Zona 5'!AH33, $B$4="AMPOSTA",'Zona 5'!AH50, $B$4="MORA", 'Zona 5'!AH67, $B$4="DELTEBRE", 'Zona 5'!AH84)</f>
        <v>0</v>
      </c>
      <c r="AI16" s="37" cm="1">
        <f t="array" ref="AI16">_xlfn.IFS($B$4="ARCARAZO", 'Zona Norte'!AI16, $B$4="ELGOIBAR", 'Zona Norte'!AI33, $B$4="IRUN", 'Zona Norte'!AI50, $B$4="AGUSTINOS", 'Zona Norte'!AI67, $B$4="NAVAS", 'Zona Norte'!AI84, $B$4="TUDELA", 'Zona Norte'!AI101, $B$4="TAUSA", 'Zona Norte'!AI118, $B$4="PINEDA", 'Zona 3'!AI16, $B$4="MATARÓ", 'Zona 3'!AI33, $B$4="ARENYS", 'Zona 3'!AI50, $B$4="FIGUERES", 'Zona 3'!AI67, $B$4="BANYOLES", 'Zona 3'!AI84, $B$4="PALAFRUGELL", 'Zona 3'!AI101,  $B$4="SANT FELIU", 'Zona 3'!AI118, $B$4="LLORET", 'Zona 3'!AI135, $B$4="PREMIÀ", 'Zona 4'!AI16, $B$4="BARCELONA", 'Zona 4'!AI33, $B$4="BADALONA", 'Zona 4'!AI50, $B$4="EL_VENDRELL", 'Zona 4'!AI67, $B$4="VILANOVA", 'Zona 4'!AI84, $B$4="TORTOSA", 'Zona 5'!AI16, $B$4="VINAROZ", 'Zona 5'!AI33, $B$4="AMPOSTA",'Zona 5'!AI50, $B$4="MORA", 'Zona 5'!AI67, $B$4="DELTEBRE", 'Zona 5'!AI84)</f>
        <v>0</v>
      </c>
      <c r="AJ16" s="37" cm="1">
        <f t="array" ref="AJ16">_xlfn.IFS($B$4="ARCARAZO", 'Zona Norte'!AJ16, $B$4="ELGOIBAR", 'Zona Norte'!AJ33, $B$4="IRUN", 'Zona Norte'!AJ50, $B$4="AGUSTINOS", 'Zona Norte'!AJ67, $B$4="NAVAS", 'Zona Norte'!AJ84, $B$4="TUDELA", 'Zona Norte'!AJ101, $B$4="TAUSA", 'Zona Norte'!AJ118, $B$4="PINEDA", 'Zona 3'!AJ16, $B$4="MATARÓ", 'Zona 3'!AJ33, $B$4="ARENYS", 'Zona 3'!AJ50, $B$4="FIGUERES", 'Zona 3'!AJ67, $B$4="BANYOLES", 'Zona 3'!AJ84, $B$4="PALAFRUGELL", 'Zona 3'!AJ101,  $B$4="SANT FELIU", 'Zona 3'!AJ118, $B$4="LLORET", 'Zona 3'!AJ135, $B$4="PREMIÀ", 'Zona 4'!AJ16, $B$4="BARCELONA", 'Zona 4'!AJ33, $B$4="BADALONA", 'Zona 4'!AJ50, $B$4="EL_VENDRELL", 'Zona 4'!AJ67, $B$4="VILANOVA", 'Zona 4'!AJ84, $B$4="TORTOSA", 'Zona 5'!AJ16, $B$4="VINAROZ", 'Zona 5'!AJ33, $B$4="AMPOSTA",'Zona 5'!AJ50, $B$4="MORA", 'Zona 5'!AJ67, $B$4="DELTEBRE", 'Zona 5'!AJ84)</f>
        <v>0</v>
      </c>
      <c r="AK16" s="73" cm="1">
        <f t="array" ref="AK16">_xlfn.IFS($B$4="ARCARAZO", 'Zona Norte'!AK16, $B$4="ELGOIBAR", 'Zona Norte'!AK33, $B$4="IRUN", 'Zona Norte'!AK50, $B$4="AGUSTINOS", 'Zona Norte'!AK67, $B$4="NAVAS", 'Zona Norte'!AK84, $B$4="TUDELA", 'Zona Norte'!AK101, $B$4="TAUSA", 'Zona Norte'!AK118, $B$4="PINEDA", 'Zona 3'!AK16, $B$4="MATARÓ", 'Zona 3'!AK33, $B$4="ARENYS", 'Zona 3'!AK50, $B$4="FIGUERES", 'Zona 3'!AK67, $B$4="BANYOLES", 'Zona 3'!AK84, $B$4="PALAFRUGELL", 'Zona 3'!AK101,  $B$4="SANT FELIU", 'Zona 3'!AK118, $B$4="LLORET", 'Zona 3'!AK135, $B$4="PREMIÀ", 'Zona 4'!AK16, $B$4="BARCELONA", 'Zona 4'!AK33, $B$4="BADALONA", 'Zona 4'!AK50, $B$4="EL_VENDRELL", 'Zona 4'!AK67, $B$4="VILANOVA", 'Zona 4'!AK84, $B$4="TORTOSA", 'Zona 5'!AK16, $B$4="VINAROZ", 'Zona 5'!AK33, $B$4="AMPOSTA",'Zona 5'!AK50, $B$4="MORA", 'Zona 5'!AK67, $B$4="DELTEBRE", 'Zona 5'!AK84)</f>
        <v>0</v>
      </c>
      <c r="AL16" s="37" cm="1">
        <f t="array" ref="AL16">_xlfn.IFS($B$4="ARCARAZO", 'Zona Norte'!AL16, $B$4="ELGOIBAR", 'Zona Norte'!AL33, $B$4="IRUN", 'Zona Norte'!AL50, $B$4="AGUSTINOS", 'Zona Norte'!AL67, $B$4="NAVAS", 'Zona Norte'!AL84, $B$4="TUDELA", 'Zona Norte'!AL101, $B$4="TAUSA", 'Zona Norte'!AL118, $B$4="PINEDA", 'Zona 3'!AL16, $B$4="MATARÓ", 'Zona 3'!AL33, $B$4="ARENYS", 'Zona 3'!AL50, $B$4="FIGUERES", 'Zona 3'!AL67, $B$4="BANYOLES", 'Zona 3'!AL84, $B$4="PALAFRUGELL", 'Zona 3'!AL101,  $B$4="SANT FELIU", 'Zona 3'!AL118, $B$4="LLORET", 'Zona 3'!AL135, $B$4="PREMIÀ", 'Zona 4'!AL16, $B$4="BARCELONA", 'Zona 4'!AL33, $B$4="BADALONA", 'Zona 4'!AL50, $B$4="EL_VENDRELL", 'Zona 4'!AL67, $B$4="VILANOVA", 'Zona 4'!AL84, $B$4="TORTOSA", 'Zona 5'!AL16, $B$4="VINAROZ", 'Zona 5'!AL33, $B$4="AMPOSTA",'Zona 5'!AL50, $B$4="MORA", 'Zona 5'!AL67, $B$4="DELTEBRE", 'Zona 5'!AL84)</f>
        <v>0</v>
      </c>
      <c r="AM16" s="37" cm="1">
        <f t="array" ref="AM16">_xlfn.IFS($B$4="ARCARAZO", 'Zona Norte'!AM16, $B$4="ELGOIBAR", 'Zona Norte'!AM33, $B$4="IRUN", 'Zona Norte'!AM50, $B$4="AGUSTINOS", 'Zona Norte'!AM67, $B$4="NAVAS", 'Zona Norte'!AM84, $B$4="TUDELA", 'Zona Norte'!AM101, $B$4="TAUSA", 'Zona Norte'!AM118, $B$4="PINEDA", 'Zona 3'!AM16, $B$4="MATARÓ", 'Zona 3'!AM33, $B$4="ARENYS", 'Zona 3'!AM50, $B$4="FIGUERES", 'Zona 3'!AM67, $B$4="BANYOLES", 'Zona 3'!AM84, $B$4="PALAFRUGELL", 'Zona 3'!AM101,  $B$4="SANT FELIU", 'Zona 3'!AM118, $B$4="LLORET", 'Zona 3'!AM135, $B$4="PREMIÀ", 'Zona 4'!AM16, $B$4="BARCELONA", 'Zona 4'!AM33, $B$4="BADALONA", 'Zona 4'!AM50, $B$4="EL_VENDRELL", 'Zona 4'!AM67, $B$4="VILANOVA", 'Zona 4'!AM84, $B$4="TORTOSA", 'Zona 5'!AM16, $B$4="VINAROZ", 'Zona 5'!AM33, $B$4="AMPOSTA",'Zona 5'!AM50, $B$4="MORA", 'Zona 5'!AM67, $B$4="DELTEBRE", 'Zona 5'!AM84)</f>
        <v>0</v>
      </c>
      <c r="AN16" s="37" cm="1">
        <f t="array" ref="AN16">_xlfn.IFS($B$4="ARCARAZO", 'Zona Norte'!AN16, $B$4="ELGOIBAR", 'Zona Norte'!AN33, $B$4="IRUN", 'Zona Norte'!AN50, $B$4="AGUSTINOS", 'Zona Norte'!AN67, $B$4="NAVAS", 'Zona Norte'!AN84, $B$4="TUDELA", 'Zona Norte'!AN101, $B$4="TAUSA", 'Zona Norte'!AN118, $B$4="PINEDA", 'Zona 3'!AN16, $B$4="MATARÓ", 'Zona 3'!AN33, $B$4="ARENYS", 'Zona 3'!AN50, $B$4="FIGUERES", 'Zona 3'!AN67, $B$4="BANYOLES", 'Zona 3'!AN84, $B$4="PALAFRUGELL", 'Zona 3'!AN101,  $B$4="SANT FELIU", 'Zona 3'!AN118, $B$4="LLORET", 'Zona 3'!AN135, $B$4="PREMIÀ", 'Zona 4'!AN16, $B$4="BARCELONA", 'Zona 4'!AN33, $B$4="BADALONA", 'Zona 4'!AN50, $B$4="EL_VENDRELL", 'Zona 4'!AN67, $B$4="VILANOVA", 'Zona 4'!AN84, $B$4="TORTOSA", 'Zona 5'!AN16, $B$4="VINAROZ", 'Zona 5'!AN33, $B$4="AMPOSTA",'Zona 5'!AN50, $B$4="MORA", 'Zona 5'!AN67, $B$4="DELTEBRE", 'Zona 5'!AN84)</f>
        <v>0</v>
      </c>
      <c r="AO16" s="73" cm="1">
        <f t="array" ref="AO16">_xlfn.IFS($B$4="ARCARAZO", 'Zona Norte'!AO16, $B$4="ELGOIBAR", 'Zona Norte'!AO33, $B$4="IRUN", 'Zona Norte'!AO50, $B$4="AGUSTINOS", 'Zona Norte'!AO67, $B$4="NAVAS", 'Zona Norte'!AO84, $B$4="TUDELA", 'Zona Norte'!AO101, $B$4="TAUSA", 'Zona Norte'!AO118, $B$4="PINEDA", 'Zona 3'!AO16, $B$4="MATARÓ", 'Zona 3'!AO33, $B$4="ARENYS", 'Zona 3'!AO50, $B$4="FIGUERES", 'Zona 3'!AO67, $B$4="BANYOLES", 'Zona 3'!AO84, $B$4="PALAFRUGELL", 'Zona 3'!AO101,  $B$4="SANT FELIU", 'Zona 3'!AO118, $B$4="LLORET", 'Zona 3'!AO135, $B$4="PREMIÀ", 'Zona 4'!AO16, $B$4="BARCELONA", 'Zona 4'!AO33, $B$4="BADALONA", 'Zona 4'!AO50, $B$4="EL_VENDRELL", 'Zona 4'!AO67, $B$4="VILANOVA", 'Zona 4'!AO84, $B$4="TORTOSA", 'Zona 5'!AO16, $B$4="VINAROZ", 'Zona 5'!AO33, $B$4="AMPOSTA",'Zona 5'!AO50, $B$4="MORA", 'Zona 5'!AO67, $B$4="DELTEBRE", 'Zona 5'!AO84)</f>
        <v>0</v>
      </c>
      <c r="AP16" s="37" cm="1">
        <f t="array" ref="AP16">_xlfn.IFS($B$4="ARCARAZO", 'Zona Norte'!AP16, $B$4="ELGOIBAR", 'Zona Norte'!AP33, $B$4="IRUN", 'Zona Norte'!AP50, $B$4="AGUSTINOS", 'Zona Norte'!AP67, $B$4="NAVAS", 'Zona Norte'!AP84, $B$4="TUDELA", 'Zona Norte'!AP101, $B$4="TAUSA", 'Zona Norte'!AP118, $B$4="PINEDA", 'Zona 3'!AP16, $B$4="MATARÓ", 'Zona 3'!AP33, $B$4="ARENYS", 'Zona 3'!AP50, $B$4="FIGUERES", 'Zona 3'!AP67, $B$4="BANYOLES", 'Zona 3'!AP84, $B$4="PALAFRUGELL", 'Zona 3'!AP101,  $B$4="SANT FELIU", 'Zona 3'!AP118, $B$4="LLORET", 'Zona 3'!AP135, $B$4="PREMIÀ", 'Zona 4'!AP16, $B$4="BARCELONA", 'Zona 4'!AP33, $B$4="BADALONA", 'Zona 4'!AP50, $B$4="EL_VENDRELL", 'Zona 4'!AP67, $B$4="VILANOVA", 'Zona 4'!AP84, $B$4="TORTOSA", 'Zona 5'!AP16, $B$4="VINAROZ", 'Zona 5'!AP33, $B$4="AMPOSTA",'Zona 5'!AP50, $B$4="MORA", 'Zona 5'!AP67, $B$4="DELTEBRE", 'Zona 5'!AP84)</f>
        <v>0</v>
      </c>
      <c r="AQ16" s="37" cm="1">
        <f t="array" ref="AQ16">_xlfn.IFS($B$4="ARCARAZO", 'Zona Norte'!AQ16, $B$4="ELGOIBAR", 'Zona Norte'!AQ33, $B$4="IRUN", 'Zona Norte'!AQ50, $B$4="AGUSTINOS", 'Zona Norte'!AQ67, $B$4="NAVAS", 'Zona Norte'!AQ84, $B$4="TUDELA", 'Zona Norte'!AQ101, $B$4="TAUSA", 'Zona Norte'!AQ118, $B$4="PINEDA", 'Zona 3'!AQ16, $B$4="MATARÓ", 'Zona 3'!AQ33, $B$4="ARENYS", 'Zona 3'!AQ50, $B$4="FIGUERES", 'Zona 3'!AQ67, $B$4="BANYOLES", 'Zona 3'!AQ84, $B$4="PALAFRUGELL", 'Zona 3'!AQ101,  $B$4="SANT FELIU", 'Zona 3'!AQ118, $B$4="LLORET", 'Zona 3'!AQ135, $B$4="PREMIÀ", 'Zona 4'!AQ16, $B$4="BARCELONA", 'Zona 4'!AQ33, $B$4="BADALONA", 'Zona 4'!AQ50, $B$4="EL_VENDRELL", 'Zona 4'!AQ67, $B$4="VILANOVA", 'Zona 4'!AQ84, $B$4="TORTOSA", 'Zona 5'!AQ16, $B$4="VINAROZ", 'Zona 5'!AQ33, $B$4="AMPOSTA",'Zona 5'!AQ50, $B$4="MORA", 'Zona 5'!AQ67, $B$4="DELTEBRE", 'Zona 5'!AQ84)</f>
        <v>0</v>
      </c>
      <c r="AR16" s="37" cm="1">
        <f t="array" ref="AR16">_xlfn.IFS($B$4="ARCARAZO", 'Zona Norte'!AR16, $B$4="ELGOIBAR", 'Zona Norte'!AR33, $B$4="IRUN", 'Zona Norte'!AR50, $B$4="AGUSTINOS", 'Zona Norte'!AR67, $B$4="NAVAS", 'Zona Norte'!AR84, $B$4="TUDELA", 'Zona Norte'!AR101, $B$4="TAUSA", 'Zona Norte'!AR118, $B$4="PINEDA", 'Zona 3'!AR16, $B$4="MATARÓ", 'Zona 3'!AR33, $B$4="ARENYS", 'Zona 3'!AR50, $B$4="FIGUERES", 'Zona 3'!AR67, $B$4="BANYOLES", 'Zona 3'!AR84, $B$4="PALAFRUGELL", 'Zona 3'!AR101,  $B$4="SANT FELIU", 'Zona 3'!AR118, $B$4="LLORET", 'Zona 3'!AR135, $B$4="PREMIÀ", 'Zona 4'!AR16, $B$4="BARCELONA", 'Zona 4'!AR33, $B$4="BADALONA", 'Zona 4'!AR50, $B$4="EL_VENDRELL", 'Zona 4'!AR67, $B$4="VILANOVA", 'Zona 4'!AR84, $B$4="TORTOSA", 'Zona 5'!AR16, $B$4="VINAROZ", 'Zona 5'!AR33, $B$4="AMPOSTA",'Zona 5'!AR50, $B$4="MORA", 'Zona 5'!AR67, $B$4="DELTEBRE", 'Zona 5'!AR84)</f>
        <v>0</v>
      </c>
      <c r="AS16" s="73" cm="1">
        <f t="array" ref="AS16">_xlfn.IFS($B$4="ARCARAZO", 'Zona Norte'!AS16, $B$4="ELGOIBAR", 'Zona Norte'!AS33, $B$4="IRUN", 'Zona Norte'!AS50, $B$4="AGUSTINOS", 'Zona Norte'!AS67, $B$4="NAVAS", 'Zona Norte'!AS84, $B$4="TUDELA", 'Zona Norte'!AS101, $B$4="TAUSA", 'Zona Norte'!AS118, $B$4="PINEDA", 'Zona 3'!AS16, $B$4="MATARÓ", 'Zona 3'!AS33, $B$4="ARENYS", 'Zona 3'!AS50, $B$4="FIGUERES", 'Zona 3'!AS67, $B$4="BANYOLES", 'Zona 3'!AS84, $B$4="PALAFRUGELL", 'Zona 3'!AS101,  $B$4="SANT FELIU", 'Zona 3'!AS118, $B$4="LLORET", 'Zona 3'!AS135, $B$4="PREMIÀ", 'Zona 4'!AS16, $B$4="BARCELONA", 'Zona 4'!AS33, $B$4="BADALONA", 'Zona 4'!AS50, $B$4="EL_VENDRELL", 'Zona 4'!AS67, $B$4="VILANOVA", 'Zona 4'!AS84, $B$4="TORTOSA", 'Zona 5'!AS16, $B$4="VINAROZ", 'Zona 5'!AS33, $B$4="AMPOSTA",'Zona 5'!AS50, $B$4="MORA", 'Zona 5'!AS67, $B$4="DELTEBRE", 'Zona 5'!AS84)</f>
        <v>0</v>
      </c>
      <c r="AT16" s="37" cm="1">
        <f t="array" ref="AT16">_xlfn.IFS($B$4="ARCARAZO", 'Zona Norte'!AT16, $B$4="ELGOIBAR", 'Zona Norte'!AT33, $B$4="IRUN", 'Zona Norte'!AT50, $B$4="AGUSTINOS", 'Zona Norte'!AT67, $B$4="NAVAS", 'Zona Norte'!AT84, $B$4="TUDELA", 'Zona Norte'!AT101, $B$4="TAUSA", 'Zona Norte'!AT118, $B$4="PINEDA", 'Zona 3'!AT16, $B$4="MATARÓ", 'Zona 3'!AT33, $B$4="ARENYS", 'Zona 3'!AT50, $B$4="FIGUERES", 'Zona 3'!AT67, $B$4="BANYOLES", 'Zona 3'!AT84, $B$4="PALAFRUGELL", 'Zona 3'!AT101,  $B$4="SANT FELIU", 'Zona 3'!AT118, $B$4="LLORET", 'Zona 3'!AT135, $B$4="PREMIÀ", 'Zona 4'!AT16, $B$4="BARCELONA", 'Zona 4'!AT33, $B$4="BADALONA", 'Zona 4'!AT50, $B$4="EL_VENDRELL", 'Zona 4'!AT67, $B$4="VILANOVA", 'Zona 4'!AT84, $B$4="TORTOSA", 'Zona 5'!AT16, $B$4="VINAROZ", 'Zona 5'!AT33, $B$4="AMPOSTA",'Zona 5'!AT50, $B$4="MORA", 'Zona 5'!AT67, $B$4="DELTEBRE", 'Zona 5'!AT84)</f>
        <v>0</v>
      </c>
      <c r="AU16" s="37" cm="1">
        <f t="array" ref="AU16">_xlfn.IFS($B$4="ARCARAZO", 'Zona Norte'!AU16, $B$4="ELGOIBAR", 'Zona Norte'!AU33, $B$4="IRUN", 'Zona Norte'!AU50, $B$4="AGUSTINOS", 'Zona Norte'!AU67, $B$4="NAVAS", 'Zona Norte'!AU84, $B$4="TUDELA", 'Zona Norte'!AU101, $B$4="TAUSA", 'Zona Norte'!AU118, $B$4="PINEDA", 'Zona 3'!AU16, $B$4="MATARÓ", 'Zona 3'!AU33, $B$4="ARENYS", 'Zona 3'!AU50, $B$4="FIGUERES", 'Zona 3'!AU67, $B$4="BANYOLES", 'Zona 3'!AU84, $B$4="PALAFRUGELL", 'Zona 3'!AU101,  $B$4="SANT FELIU", 'Zona 3'!AU118, $B$4="LLORET", 'Zona 3'!AU135, $B$4="PREMIÀ", 'Zona 4'!AU16, $B$4="BARCELONA", 'Zona 4'!AU33, $B$4="BADALONA", 'Zona 4'!AU50, $B$4="EL_VENDRELL", 'Zona 4'!AU67, $B$4="VILANOVA", 'Zona 4'!AU84, $B$4="TORTOSA", 'Zona 5'!AU16, $B$4="VINAROZ", 'Zona 5'!AU33, $B$4="AMPOSTA",'Zona 5'!AU50, $B$4="MORA", 'Zona 5'!AU67, $B$4="DELTEBRE", 'Zona 5'!AU84)</f>
        <v>0</v>
      </c>
      <c r="AV16" s="37" cm="1">
        <f t="array" ref="AV16">_xlfn.IFS($B$4="ARCARAZO", 'Zona Norte'!AV16, $B$4="ELGOIBAR", 'Zona Norte'!AV33, $B$4="IRUN", 'Zona Norte'!AV50, $B$4="AGUSTINOS", 'Zona Norte'!AV67, $B$4="NAVAS", 'Zona Norte'!AV84, $B$4="TUDELA", 'Zona Norte'!AV101, $B$4="TAUSA", 'Zona Norte'!AV118, $B$4="PINEDA", 'Zona 3'!AV16, $B$4="MATARÓ", 'Zona 3'!AV33, $B$4="ARENYS", 'Zona 3'!AV50, $B$4="FIGUERES", 'Zona 3'!AV67, $B$4="BANYOLES", 'Zona 3'!AV84, $B$4="PALAFRUGELL", 'Zona 3'!AV101,  $B$4="SANT FELIU", 'Zona 3'!AV118, $B$4="LLORET", 'Zona 3'!AV135, $B$4="PREMIÀ", 'Zona 4'!AV16, $B$4="BARCELONA", 'Zona 4'!AV33, $B$4="BADALONA", 'Zona 4'!AV50, $B$4="EL_VENDRELL", 'Zona 4'!AV67, $B$4="VILANOVA", 'Zona 4'!AV84, $B$4="TORTOSA", 'Zona 5'!AV16, $B$4="VINAROZ", 'Zona 5'!AV33, $B$4="AMPOSTA",'Zona 5'!AV50, $B$4="MORA", 'Zona 5'!AV67, $B$4="DELTEBRE", 'Zona 5'!AV84)</f>
        <v>0</v>
      </c>
      <c r="AW16" s="37" cm="1">
        <f t="array" ref="AW16">_xlfn.IFS($B$4="ARCARAZO", 'Zona Norte'!AW16, $B$4="ELGOIBAR", 'Zona Norte'!AW33, $B$4="IRUN", 'Zona Norte'!AW50, $B$4="AGUSTINOS", 'Zona Norte'!AW67, $B$4="NAVAS", 'Zona Norte'!AW84, $B$4="TUDELA", 'Zona Norte'!AW101, $B$4="TAUSA", 'Zona Norte'!AW118, $B$4="PINEDA", 'Zona 3'!AW16, $B$4="MATARÓ", 'Zona 3'!AW33, $B$4="ARENYS", 'Zona 3'!AW50, $B$4="FIGUERES", 'Zona 3'!AW67, $B$4="BANYOLES", 'Zona 3'!AW84, $B$4="PALAFRUGELL", 'Zona 3'!AW101,  $B$4="SANT FELIU", 'Zona 3'!AW118, $B$4="LLORET", 'Zona 3'!AW135, $B$4="PREMIÀ", 'Zona 4'!AW16, $B$4="BARCELONA", 'Zona 4'!AW33, $B$4="BADALONA", 'Zona 4'!AW50, $B$4="EL_VENDRELL", 'Zona 4'!AW67, $B$4="VILANOVA", 'Zona 4'!AW84, $B$4="TORTOSA", 'Zona 5'!AW16, $B$4="VINAROZ", 'Zona 5'!AW33, $B$4="AMPOSTA",'Zona 5'!AW50, $B$4="MORA", 'Zona 5'!AW67, $B$4="DELTEBRE", 'Zona 5'!AW84)</f>
        <v>0</v>
      </c>
      <c r="AX16" s="73" cm="1">
        <f t="array" ref="AX16">_xlfn.IFS($B$4="ARCARAZO", 'Zona Norte'!AX16, $B$4="ELGOIBAR", 'Zona Norte'!AX33, $B$4="IRUN", 'Zona Norte'!AX50, $B$4="AGUSTINOS", 'Zona Norte'!AX67, $B$4="NAVAS", 'Zona Norte'!AX84, $B$4="TUDELA", 'Zona Norte'!AX101, $B$4="TAUSA", 'Zona Norte'!AX118, $B$4="PINEDA", 'Zona 3'!AX16, $B$4="MATARÓ", 'Zona 3'!AX33, $B$4="ARENYS", 'Zona 3'!AX50, $B$4="FIGUERES", 'Zona 3'!AX67, $B$4="BANYOLES", 'Zona 3'!AX84, $B$4="PALAFRUGELL", 'Zona 3'!AX101,  $B$4="SANT FELIU", 'Zona 3'!AX118, $B$4="LLORET", 'Zona 3'!AX135, $B$4="PREMIÀ", 'Zona 4'!AX16, $B$4="BARCELONA", 'Zona 4'!AX33, $B$4="BADALONA", 'Zona 4'!AX50, $B$4="EL_VENDRELL", 'Zona 4'!AX67, $B$4="VILANOVA", 'Zona 4'!AX84, $B$4="TORTOSA", 'Zona 5'!AX16, $B$4="VINAROZ", 'Zona 5'!AX33, $B$4="AMPOSTA",'Zona 5'!AX50, $B$4="MORA", 'Zona 5'!AX67, $B$4="DELTEBRE", 'Zona 5'!AX84)</f>
        <v>0</v>
      </c>
      <c r="AY16" s="37" cm="1">
        <f t="array" ref="AY16">_xlfn.IFS($B$4="ARCARAZO", 'Zona Norte'!AY16, $B$4="ELGOIBAR", 'Zona Norte'!AY33, $B$4="IRUN", 'Zona Norte'!AY50, $B$4="AGUSTINOS", 'Zona Norte'!AY67, $B$4="NAVAS", 'Zona Norte'!AY84, $B$4="TUDELA", 'Zona Norte'!AY101, $B$4="TAUSA", 'Zona Norte'!AY118, $B$4="PINEDA", 'Zona 3'!AY16, $B$4="MATARÓ", 'Zona 3'!AY33, $B$4="ARENYS", 'Zona 3'!AY50, $B$4="FIGUERES", 'Zona 3'!AY67, $B$4="BANYOLES", 'Zona 3'!AY84, $B$4="PALAFRUGELL", 'Zona 3'!AY101,  $B$4="SANT FELIU", 'Zona 3'!AY118, $B$4="LLORET", 'Zona 3'!AY135, $B$4="PREMIÀ", 'Zona 4'!AY16, $B$4="BARCELONA", 'Zona 4'!AY33, $B$4="BADALONA", 'Zona 4'!AY50, $B$4="EL_VENDRELL", 'Zona 4'!AY67, $B$4="VILANOVA", 'Zona 4'!AY84, $B$4="TORTOSA", 'Zona 5'!AY16, $B$4="VINAROZ", 'Zona 5'!AY33, $B$4="AMPOSTA",'Zona 5'!AY50, $B$4="MORA", 'Zona 5'!AY67, $B$4="DELTEBRE", 'Zona 5'!AY84)</f>
        <v>0</v>
      </c>
      <c r="AZ16" s="37" cm="1">
        <f t="array" ref="AZ16">_xlfn.IFS($B$4="ARCARAZO", 'Zona Norte'!AZ16, $B$4="ELGOIBAR", 'Zona Norte'!AZ33, $B$4="IRUN", 'Zona Norte'!AZ50, $B$4="AGUSTINOS", 'Zona Norte'!AZ67, $B$4="NAVAS", 'Zona Norte'!AZ84, $B$4="TUDELA", 'Zona Norte'!AZ101, $B$4="TAUSA", 'Zona Norte'!AZ118, $B$4="PINEDA", 'Zona 3'!AZ16, $B$4="MATARÓ", 'Zona 3'!AZ33, $B$4="ARENYS", 'Zona 3'!AZ50, $B$4="FIGUERES", 'Zona 3'!AZ67, $B$4="BANYOLES", 'Zona 3'!AZ84, $B$4="PALAFRUGELL", 'Zona 3'!AZ101,  $B$4="SANT FELIU", 'Zona 3'!AZ118, $B$4="LLORET", 'Zona 3'!AZ135, $B$4="PREMIÀ", 'Zona 4'!AZ16, $B$4="BARCELONA", 'Zona 4'!AZ33, $B$4="BADALONA", 'Zona 4'!AZ50, $B$4="EL_VENDRELL", 'Zona 4'!AZ67, $B$4="VILANOVA", 'Zona 4'!AZ84, $B$4="TORTOSA", 'Zona 5'!AZ16, $B$4="VINAROZ", 'Zona 5'!AZ33, $B$4="AMPOSTA",'Zona 5'!AZ50, $B$4="MORA", 'Zona 5'!AZ67, $B$4="DELTEBRE", 'Zona 5'!AZ84)</f>
        <v>0</v>
      </c>
      <c r="BA16" s="37" cm="1">
        <f t="array" ref="BA16">_xlfn.IFS($B$4="ARCARAZO", 'Zona Norte'!BA16, $B$4="ELGOIBAR", 'Zona Norte'!BA33, $B$4="IRUN", 'Zona Norte'!BA50, $B$4="AGUSTINOS", 'Zona Norte'!BA67, $B$4="NAVAS", 'Zona Norte'!BA84, $B$4="TUDELA", 'Zona Norte'!BA101, $B$4="TAUSA", 'Zona Norte'!BA118, $B$4="PINEDA", 'Zona 3'!BA16, $B$4="MATARÓ", 'Zona 3'!BA33, $B$4="ARENYS", 'Zona 3'!BA50, $B$4="FIGUERES", 'Zona 3'!BA67, $B$4="BANYOLES", 'Zona 3'!BA84, $B$4="PALAFRUGELL", 'Zona 3'!BA101,  $B$4="SANT FELIU", 'Zona 3'!BA118, $B$4="LLORET", 'Zona 3'!BA135, $B$4="PREMIÀ", 'Zona 4'!BA16, $B$4="BARCELONA", 'Zona 4'!BA33, $B$4="BADALONA", 'Zona 4'!BA50, $B$4="EL_VENDRELL", 'Zona 4'!BA67, $B$4="VILANOVA", 'Zona 4'!BA84, $B$4="TORTOSA", 'Zona 5'!BA16, $B$4="VINAROZ", 'Zona 5'!BA33, $B$4="AMPOSTA",'Zona 5'!BA50, $B$4="MORA", 'Zona 5'!BA67, $B$4="DELTEBRE", 'Zona 5'!BA84)</f>
        <v>0</v>
      </c>
      <c r="BB16" s="73" cm="1">
        <f t="array" ref="BB16">_xlfn.IFS($B$4="ARCARAZO", 'Zona Norte'!BB16, $B$4="ELGOIBAR", 'Zona Norte'!BB33, $B$4="IRUN", 'Zona Norte'!BB50, $B$4="AGUSTINOS", 'Zona Norte'!BB67, $B$4="NAVAS", 'Zona Norte'!BB84, $B$4="TUDELA", 'Zona Norte'!BB101, $B$4="TAUSA", 'Zona Norte'!BB118, $B$4="PINEDA", 'Zona 3'!BB16, $B$4="MATARÓ", 'Zona 3'!BB33, $B$4="ARENYS", 'Zona 3'!BB50, $B$4="FIGUERES", 'Zona 3'!BB67, $B$4="BANYOLES", 'Zona 3'!BB84, $B$4="PALAFRUGELL", 'Zona 3'!BB101,  $B$4="SANT FELIU", 'Zona 3'!BB118, $B$4="LLORET", 'Zona 3'!BB135, $B$4="PREMIÀ", 'Zona 4'!BB16, $B$4="BARCELONA", 'Zona 4'!BB33, $B$4="BADALONA", 'Zona 4'!BB50, $B$4="EL_VENDRELL", 'Zona 4'!BB67, $B$4="VILANOVA", 'Zona 4'!BB84, $B$4="TORTOSA", 'Zona 5'!BB16, $B$4="VINAROZ", 'Zona 5'!BB33, $B$4="AMPOSTA",'Zona 5'!BB50, $B$4="MORA", 'Zona 5'!BB67, $B$4="DELTEBRE", 'Zona 5'!BB84)</f>
        <v>0</v>
      </c>
      <c r="BC16" s="37" cm="1">
        <f t="array" ref="BC16">_xlfn.IFS($B$4="ARCARAZO", 'Zona Norte'!BC16, $B$4="ELGOIBAR", 'Zona Norte'!BC33, $B$4="IRUN", 'Zona Norte'!BC50, $B$4="AGUSTINOS", 'Zona Norte'!BC67, $B$4="NAVAS", 'Zona Norte'!BC84, $B$4="TUDELA", 'Zona Norte'!BC101, $B$4="TAUSA", 'Zona Norte'!BC118, $B$4="PINEDA", 'Zona 3'!BC16, $B$4="MATARÓ", 'Zona 3'!BC33, $B$4="ARENYS", 'Zona 3'!BC50, $B$4="FIGUERES", 'Zona 3'!BC67, $B$4="BANYOLES", 'Zona 3'!BC84, $B$4="PALAFRUGELL", 'Zona 3'!BC101,  $B$4="SANT FELIU", 'Zona 3'!BC118, $B$4="LLORET", 'Zona 3'!BC135, $B$4="PREMIÀ", 'Zona 4'!BC16, $B$4="BARCELONA", 'Zona 4'!BC33, $B$4="BADALONA", 'Zona 4'!BC50, $B$4="EL_VENDRELL", 'Zona 4'!BC67, $B$4="VILANOVA", 'Zona 4'!BC84, $B$4="TORTOSA", 'Zona 5'!BC16, $B$4="VINAROZ", 'Zona 5'!BC33, $B$4="AMPOSTA",'Zona 5'!BC50, $B$4="MORA", 'Zona 5'!BC67, $B$4="DELTEBRE", 'Zona 5'!BC84)</f>
        <v>0</v>
      </c>
      <c r="BD16" s="37" cm="1">
        <f t="array" ref="BD16">_xlfn.IFS($B$4="ARCARAZO", 'Zona Norte'!BD16, $B$4="ELGOIBAR", 'Zona Norte'!BD33, $B$4="IRUN", 'Zona Norte'!BD50, $B$4="AGUSTINOS", 'Zona Norte'!BD67, $B$4="NAVAS", 'Zona Norte'!BD84, $B$4="TUDELA", 'Zona Norte'!BD101, $B$4="TAUSA", 'Zona Norte'!BD118, $B$4="PINEDA", 'Zona 3'!BD16, $B$4="MATARÓ", 'Zona 3'!BD33, $B$4="ARENYS", 'Zona 3'!BD50, $B$4="FIGUERES", 'Zona 3'!BD67, $B$4="BANYOLES", 'Zona 3'!BD84, $B$4="PALAFRUGELL", 'Zona 3'!BD101,  $B$4="SANT FELIU", 'Zona 3'!BD118, $B$4="LLORET", 'Zona 3'!BD135, $B$4="PREMIÀ", 'Zona 4'!BD16, $B$4="BARCELONA", 'Zona 4'!BD33, $B$4="BADALONA", 'Zona 4'!BD50, $B$4="EL_VENDRELL", 'Zona 4'!BD67, $B$4="VILANOVA", 'Zona 4'!BD84, $B$4="TORTOSA", 'Zona 5'!BD16, $B$4="VINAROZ", 'Zona 5'!BD33, $B$4="AMPOSTA",'Zona 5'!BD50, $B$4="MORA", 'Zona 5'!BD67, $B$4="DELTEBRE", 'Zona 5'!BD84)</f>
        <v>0</v>
      </c>
      <c r="BE16" s="37" cm="1">
        <f t="array" ref="BE16">_xlfn.IFS($B$4="ARCARAZO", 'Zona Norte'!BE16, $B$4="ELGOIBAR", 'Zona Norte'!BE33, $B$4="IRUN", 'Zona Norte'!BE50, $B$4="AGUSTINOS", 'Zona Norte'!BE67, $B$4="NAVAS", 'Zona Norte'!BE84, $B$4="TUDELA", 'Zona Norte'!BE101, $B$4="TAUSA", 'Zona Norte'!BE118, $B$4="PINEDA", 'Zona 3'!BE16, $B$4="MATARÓ", 'Zona 3'!BE33, $B$4="ARENYS", 'Zona 3'!BE50, $B$4="FIGUERES", 'Zona 3'!BE67, $B$4="BANYOLES", 'Zona 3'!BE84, $B$4="PALAFRUGELL", 'Zona 3'!BE101,  $B$4="SANT FELIU", 'Zona 3'!BE118, $B$4="LLORET", 'Zona 3'!BE135, $B$4="PREMIÀ", 'Zona 4'!BE16, $B$4="BARCELONA", 'Zona 4'!BE33, $B$4="BADALONA", 'Zona 4'!BE50, $B$4="EL_VENDRELL", 'Zona 4'!BE67, $B$4="VILANOVA", 'Zona 4'!BE84, $B$4="TORTOSA", 'Zona 5'!BE16, $B$4="VINAROZ", 'Zona 5'!BE33, $B$4="AMPOSTA",'Zona 5'!BE50, $B$4="MORA", 'Zona 5'!BE67, $B$4="DELTEBRE", 'Zona 5'!BE84)</f>
        <v>0</v>
      </c>
      <c r="BF16" s="37" cm="1">
        <f t="array" ref="BF16">_xlfn.IFS($B$4="ARCARAZO", 'Zona Norte'!BF16, $B$4="ELGOIBAR", 'Zona Norte'!BF33, $B$4="IRUN", 'Zona Norte'!BF50, $B$4="AGUSTINOS", 'Zona Norte'!BF67, $B$4="NAVAS", 'Zona Norte'!BF84, $B$4="TUDELA", 'Zona Norte'!BF101, $B$4="TAUSA", 'Zona Norte'!BF118, $B$4="PINEDA", 'Zona 3'!BF16, $B$4="MATARÓ", 'Zona 3'!BF33, $B$4="ARENYS", 'Zona 3'!BF50, $B$4="FIGUERES", 'Zona 3'!BF67, $B$4="BANYOLES", 'Zona 3'!BF84, $B$4="PALAFRUGELL", 'Zona 3'!BF101,  $B$4="SANT FELIU", 'Zona 3'!BF118, $B$4="LLORET", 'Zona 3'!BF135, $B$4="PREMIÀ", 'Zona 4'!BF16, $B$4="BARCELONA", 'Zona 4'!BF33, $B$4="BADALONA", 'Zona 4'!BF50, $B$4="EL_VENDRELL", 'Zona 4'!BF67, $B$4="VILANOVA", 'Zona 4'!BF84, $B$4="TORTOSA", 'Zona 5'!BF16, $B$4="VINAROZ", 'Zona 5'!BF33, $B$4="AMPOSTA",'Zona 5'!BF50, $B$4="MORA", 'Zona 5'!BF67, $B$4="DELTEBRE", 'Zona 5'!BF84)</f>
        <v>0</v>
      </c>
      <c r="BG16" s="75"/>
    </row>
    <row r="17" spans="1:59" x14ac:dyDescent="0.2">
      <c r="A17" s="89"/>
      <c r="B17" s="89"/>
      <c r="C17" s="89"/>
      <c r="D17" s="89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8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1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75"/>
    </row>
    <row r="18" spans="1:59" x14ac:dyDescent="0.2">
      <c r="A18" s="89"/>
      <c r="B18" s="89"/>
      <c r="C18" s="89"/>
      <c r="D18" s="89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8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1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</row>
    <row r="19" spans="1:59" x14ac:dyDescent="0.2">
      <c r="A19" s="89"/>
      <c r="B19" s="89"/>
      <c r="C19" s="89"/>
      <c r="D19" s="89"/>
      <c r="F19" s="93" t="str" cm="1">
        <f t="array" ref="F19">_xlfn.IFS($B$3="ZONA_3", "GENER", $B$3="ZONA_4", "GENER", $B$3="ZONA_5", IF($B$4="VINAROZ", "ENERO", "GENER"), $B$3="ZONA_NORTE", "ENERO")</f>
        <v>ENERO</v>
      </c>
      <c r="G19" s="93"/>
      <c r="H19" s="93"/>
      <c r="I19" s="93"/>
      <c r="J19" s="94"/>
      <c r="K19" s="92" t="str" cm="1">
        <f t="array" ref="K19">_xlfn.IFS($B$3="ZONA_3", "FEBRER", $B$3="ZONA_4", "FEBRER", $B$3="ZONA_5", IF($B$4="VINAROZ", "FEBRERO", "FEBRER"), $B$3="ZONA_NORTE", "FEBRERO")</f>
        <v>FEBRERO</v>
      </c>
      <c r="L19" s="93"/>
      <c r="M19" s="93"/>
      <c r="N19" s="94"/>
      <c r="O19" s="92" t="str" cm="1">
        <f t="array" ref="O19">_xlfn.IFS($B$3="ZONA_3", "MARÇ", $B$3="ZONA_4", "MARÇ", $B$3="ZONA_5", IF($B$4="VINAROZ", "MARZO", "MARÇ"), $B$3="ZONA_NORTE", "MARZO")</f>
        <v>MARZO</v>
      </c>
      <c r="P19" s="93"/>
      <c r="Q19" s="93"/>
      <c r="R19" s="94"/>
      <c r="S19" s="92" t="str" cm="1">
        <f t="array" ref="S19">_xlfn.IFS($B$3="ZONA_3", "ABRIL", $B$3="ZONA_4", "ABRIL", $B$3="ZONA_5", IF($B$4="VINAROZ", "ABRIL", "ABRIL"), $B$3="ZONA_NORTE", "ABRIL")</f>
        <v>ABRIL</v>
      </c>
      <c r="T19" s="93"/>
      <c r="U19" s="93"/>
      <c r="V19" s="94"/>
      <c r="W19" s="92" t="str" cm="1">
        <f t="array" ref="W19">_xlfn.IFS($B$3="ZONA_3", "MAIG", $B$3="ZONA_4", "MAIG", $B$3="ZONA_5", IF($B$4="VINAROZ", "MAYO", "MAIG"), $B$3="ZONA_NORTE", "MAYO")</f>
        <v>MAYO</v>
      </c>
      <c r="X19" s="93"/>
      <c r="Y19" s="93"/>
      <c r="Z19" s="93"/>
      <c r="AA19" s="94"/>
      <c r="AB19" s="92" t="str" cm="1">
        <f t="array" ref="AB19">_xlfn.IFS($B$3="ZONA_3", "JUNY", $B$3="ZONA_4", "JUNY", $B$3="ZONA_5", IF($B$4="VINAROZ", "JUNIO", "JUNY"), $B$3="ZONA_NORTE", "JUNIO")</f>
        <v>JUNIO</v>
      </c>
      <c r="AC19" s="93"/>
      <c r="AD19" s="93"/>
      <c r="AE19" s="93"/>
      <c r="AF19" s="17"/>
      <c r="AG19" s="93" t="str" cm="1">
        <f t="array" ref="AG19">_xlfn.IFS($B$3="ZONA_3", "JULIOL", $B$3="ZONA_4", "JULIOL", $B$3="ZONA_5", IF($B$4="VINAROZ", "JULIO", "JULIOL"), $B$3="ZONA_NORTE", "JULIO")</f>
        <v>JULIO</v>
      </c>
      <c r="AH19" s="93"/>
      <c r="AI19" s="93"/>
      <c r="AJ19" s="93"/>
      <c r="AK19" s="94"/>
      <c r="AL19" s="92" t="str" cm="1">
        <f t="array" ref="AL19">_xlfn.IFS($B$3="ZONA_3", "AGOST", $B$3="ZONA_4", "AGOST", $B$3="ZONA_5", IF($B$4="VINAROZ", "AGOSTO", "AGOST"), $B$3="ZONA_NORTE", "AGOSTO")</f>
        <v>AGOSTO</v>
      </c>
      <c r="AM19" s="93"/>
      <c r="AN19" s="93"/>
      <c r="AO19" s="93"/>
      <c r="AP19" s="92" t="str" cm="1">
        <f t="array" ref="AP19">_xlfn.IFS($B$3="ZONA_3", "SETEMBRE", $B$3="ZONA_4", "SETEMBRE", $B$3="ZONA_5", IF($B$4="VINAROZ", "SEPTIEMBRE", "SETEMBRE"), $B$3="ZONA_NORTE", "SEPTIEMBRE")</f>
        <v>SEPTIEMBRE</v>
      </c>
      <c r="AQ19" s="93"/>
      <c r="AR19" s="93"/>
      <c r="AS19" s="94"/>
      <c r="AT19" s="92" t="str" cm="1">
        <f t="array" ref="AT19">_xlfn.IFS($B$3="ZONA_3", "OCTUBRE", $B$3="ZONA_4", "OCTUBRE", $B$3="ZONA_5", IF($B$4="VINAROZ", "OCTUBRE", "OCTUBRE"), $B$3="ZONA_NORTE", "OCTUBRE")</f>
        <v>OCTUBRE</v>
      </c>
      <c r="AU19" s="93"/>
      <c r="AV19" s="93"/>
      <c r="AW19" s="93"/>
      <c r="AX19" s="94"/>
      <c r="AY19" s="92" t="str" cm="1">
        <f t="array" ref="AY19">_xlfn.IFS($B$3="ZONA_3", "NOVEMBRE", $B$3="ZONA_4", "NOVEMBRE", $B$3="ZONA_5", IF($B$4="VINAROZ", "NOVIEMBRE", "NOVEMBRE"), $B$3="ZONA_NORTE", "NOVIEMBRE")</f>
        <v>NOVIEMBRE</v>
      </c>
      <c r="AZ19" s="93"/>
      <c r="BA19" s="93"/>
      <c r="BB19" s="94"/>
      <c r="BC19" s="92" t="str" cm="1">
        <f t="array" ref="BC19">_xlfn.IFS($B$3="ZONA_3", "DESEMBRE", $B$3="ZONA_4", "DESEMBRE", $B$3="ZONA_5", IF($B$4="VINAROZ", "DICIEMBRE", "DESEMBRE"), $B$3="ZONA_NORTE", "DICIEMBRE")</f>
        <v>DICIEMBRE</v>
      </c>
      <c r="BD19" s="93"/>
      <c r="BE19" s="93"/>
      <c r="BF19" s="93"/>
    </row>
    <row r="20" spans="1:59" ht="8" customHeight="1" x14ac:dyDescent="0.2">
      <c r="A20" s="89"/>
      <c r="B20" s="89"/>
      <c r="C20" s="89"/>
      <c r="D20" s="89"/>
      <c r="F20" s="93"/>
      <c r="G20" s="93"/>
      <c r="H20" s="93"/>
      <c r="I20" s="93"/>
      <c r="J20" s="94"/>
      <c r="K20" s="92"/>
      <c r="L20" s="93"/>
      <c r="M20" s="93"/>
      <c r="N20" s="94"/>
      <c r="O20" s="92"/>
      <c r="P20" s="93"/>
      <c r="Q20" s="93"/>
      <c r="R20" s="94"/>
      <c r="S20" s="92"/>
      <c r="T20" s="93"/>
      <c r="U20" s="93"/>
      <c r="V20" s="94"/>
      <c r="W20" s="92"/>
      <c r="X20" s="93"/>
      <c r="Y20" s="93"/>
      <c r="Z20" s="93"/>
      <c r="AA20" s="94"/>
      <c r="AB20" s="92"/>
      <c r="AC20" s="93"/>
      <c r="AD20" s="93"/>
      <c r="AE20" s="93"/>
      <c r="AF20" s="17"/>
      <c r="AG20" s="93"/>
      <c r="AH20" s="93"/>
      <c r="AI20" s="93"/>
      <c r="AJ20" s="93"/>
      <c r="AK20" s="94"/>
      <c r="AL20" s="92"/>
      <c r="AM20" s="93"/>
      <c r="AN20" s="93"/>
      <c r="AO20" s="93"/>
      <c r="AP20" s="92"/>
      <c r="AQ20" s="93"/>
      <c r="AR20" s="93"/>
      <c r="AS20" s="94"/>
      <c r="AT20" s="92"/>
      <c r="AU20" s="93"/>
      <c r="AV20" s="93"/>
      <c r="AW20" s="93"/>
      <c r="AX20" s="94"/>
      <c r="AY20" s="92"/>
      <c r="AZ20" s="93"/>
      <c r="BA20" s="93"/>
      <c r="BB20" s="94"/>
      <c r="BC20" s="92"/>
      <c r="BD20" s="93"/>
      <c r="BE20" s="93"/>
      <c r="BF20" s="93"/>
    </row>
    <row r="21" spans="1:59" x14ac:dyDescent="0.2">
      <c r="A21" s="91" t="str" cm="1">
        <f t="array" ref="A21">_xlfn.IFS($B$3="ZONA_3", "ALTRES ACCIONS", $B$3="ZONA_4", "ALTRES ACCIONS", $B$3="ZONA_5", IF($B$4="VINAROZ", "OTRAS ACCIONES", "ALTRES ACCIONS"), $B$3="ZONA_NORTE", "OTRAS ACCIONES")</f>
        <v>OTRAS ACCIONES</v>
      </c>
      <c r="B21" s="91"/>
      <c r="C21" s="91"/>
      <c r="D21" s="91"/>
      <c r="F21" s="27" t="s">
        <v>98</v>
      </c>
      <c r="G21" s="28" t="s">
        <v>99</v>
      </c>
      <c r="H21" s="27" t="s">
        <v>100</v>
      </c>
      <c r="I21" s="28" t="s">
        <v>101</v>
      </c>
      <c r="J21" s="22" t="s">
        <v>102</v>
      </c>
      <c r="K21" s="28" t="s">
        <v>98</v>
      </c>
      <c r="L21" s="27" t="s">
        <v>99</v>
      </c>
      <c r="M21" s="28" t="s">
        <v>100</v>
      </c>
      <c r="N21" s="22" t="s">
        <v>101</v>
      </c>
      <c r="O21" s="28" t="s">
        <v>98</v>
      </c>
      <c r="P21" s="27" t="s">
        <v>99</v>
      </c>
      <c r="Q21" s="28" t="s">
        <v>100</v>
      </c>
      <c r="R21" s="22" t="s">
        <v>101</v>
      </c>
      <c r="S21" s="28" t="s">
        <v>98</v>
      </c>
      <c r="T21" s="27" t="s">
        <v>99</v>
      </c>
      <c r="U21" s="28" t="s">
        <v>100</v>
      </c>
      <c r="V21" s="22" t="s">
        <v>101</v>
      </c>
      <c r="W21" s="28" t="s">
        <v>98</v>
      </c>
      <c r="X21" s="27" t="s">
        <v>99</v>
      </c>
      <c r="Y21" s="28" t="s">
        <v>100</v>
      </c>
      <c r="Z21" s="27" t="s">
        <v>101</v>
      </c>
      <c r="AA21" s="50" t="s">
        <v>102</v>
      </c>
      <c r="AB21" s="27" t="s">
        <v>98</v>
      </c>
      <c r="AC21" s="28" t="s">
        <v>99</v>
      </c>
      <c r="AD21" s="27" t="s">
        <v>100</v>
      </c>
      <c r="AE21" s="28" t="s">
        <v>101</v>
      </c>
      <c r="AF21" s="17"/>
      <c r="AG21" s="27" t="s">
        <v>98</v>
      </c>
      <c r="AH21" s="28" t="s">
        <v>99</v>
      </c>
      <c r="AI21" s="27" t="s">
        <v>100</v>
      </c>
      <c r="AJ21" s="28" t="s">
        <v>101</v>
      </c>
      <c r="AK21" s="22" t="s">
        <v>102</v>
      </c>
      <c r="AL21" s="42" t="s">
        <v>98</v>
      </c>
      <c r="AM21" s="27" t="s">
        <v>99</v>
      </c>
      <c r="AN21" s="42" t="s">
        <v>100</v>
      </c>
      <c r="AO21" s="22" t="s">
        <v>101</v>
      </c>
      <c r="AP21" s="28" t="s">
        <v>98</v>
      </c>
      <c r="AQ21" s="27" t="s">
        <v>99</v>
      </c>
      <c r="AR21" s="28" t="s">
        <v>100</v>
      </c>
      <c r="AS21" s="22" t="s">
        <v>101</v>
      </c>
      <c r="AT21" s="28" t="s">
        <v>98</v>
      </c>
      <c r="AU21" s="27" t="s">
        <v>99</v>
      </c>
      <c r="AV21" s="28" t="s">
        <v>100</v>
      </c>
      <c r="AW21" s="27" t="s">
        <v>101</v>
      </c>
      <c r="AX21" s="50" t="s">
        <v>102</v>
      </c>
      <c r="AY21" s="27" t="s">
        <v>98</v>
      </c>
      <c r="AZ21" s="28" t="s">
        <v>99</v>
      </c>
      <c r="BA21" s="27" t="s">
        <v>100</v>
      </c>
      <c r="BB21" s="50" t="s">
        <v>102</v>
      </c>
      <c r="BC21" s="27" t="s">
        <v>98</v>
      </c>
      <c r="BD21" s="28" t="s">
        <v>99</v>
      </c>
      <c r="BE21" s="27" t="s">
        <v>100</v>
      </c>
      <c r="BF21" s="28" t="s">
        <v>101</v>
      </c>
    </row>
    <row r="22" spans="1:59" x14ac:dyDescent="0.2">
      <c r="A22" s="85"/>
      <c r="B22" s="85"/>
      <c r="C22" s="85"/>
      <c r="D22" s="85"/>
      <c r="F22" s="37">
        <v>0</v>
      </c>
      <c r="G22" s="37">
        <v>0</v>
      </c>
      <c r="H22" s="37">
        <v>0</v>
      </c>
      <c r="I22" s="37">
        <v>0</v>
      </c>
      <c r="J22" s="73">
        <v>0</v>
      </c>
      <c r="K22" s="37">
        <v>0</v>
      </c>
      <c r="L22" s="37">
        <v>0</v>
      </c>
      <c r="M22" s="37">
        <v>0</v>
      </c>
      <c r="N22" s="73">
        <v>0</v>
      </c>
      <c r="O22" s="37">
        <v>0</v>
      </c>
      <c r="P22" s="37">
        <v>0</v>
      </c>
      <c r="Q22" s="37">
        <v>0</v>
      </c>
      <c r="R22" s="73">
        <v>0</v>
      </c>
      <c r="S22" s="37">
        <v>0</v>
      </c>
      <c r="T22" s="37">
        <v>0</v>
      </c>
      <c r="U22" s="37">
        <v>0</v>
      </c>
      <c r="V22" s="73">
        <v>0</v>
      </c>
      <c r="W22" s="37">
        <v>0</v>
      </c>
      <c r="X22" s="37">
        <v>0</v>
      </c>
      <c r="Y22" s="37"/>
      <c r="Z22" s="37">
        <v>0</v>
      </c>
      <c r="AA22" s="73">
        <v>0</v>
      </c>
      <c r="AB22" s="37">
        <v>0</v>
      </c>
      <c r="AC22" s="37">
        <v>0</v>
      </c>
      <c r="AD22" s="37">
        <v>0</v>
      </c>
      <c r="AE22" s="37">
        <v>0</v>
      </c>
      <c r="AF22" s="17"/>
      <c r="AG22" s="37">
        <v>0</v>
      </c>
      <c r="AH22" s="37">
        <v>0</v>
      </c>
      <c r="AI22" s="37">
        <v>0</v>
      </c>
      <c r="AJ22" s="37">
        <v>0</v>
      </c>
      <c r="AK22" s="73">
        <v>0</v>
      </c>
      <c r="AL22" s="37">
        <v>0</v>
      </c>
      <c r="AM22" s="37">
        <v>0</v>
      </c>
      <c r="AN22" s="37">
        <v>0</v>
      </c>
      <c r="AO22" s="73">
        <v>0</v>
      </c>
      <c r="AP22" s="37">
        <v>0</v>
      </c>
      <c r="AQ22" s="37">
        <v>0</v>
      </c>
      <c r="AR22" s="37">
        <v>0</v>
      </c>
      <c r="AS22" s="73">
        <v>0</v>
      </c>
      <c r="AT22" s="37">
        <v>0</v>
      </c>
      <c r="AU22" s="37">
        <v>0</v>
      </c>
      <c r="AV22" s="37">
        <v>0</v>
      </c>
      <c r="AW22" s="73">
        <v>0</v>
      </c>
      <c r="AX22" s="37">
        <v>0</v>
      </c>
      <c r="AY22" s="37">
        <v>0</v>
      </c>
      <c r="AZ22" s="37"/>
      <c r="BA22" s="37">
        <v>0</v>
      </c>
      <c r="BB22" s="73">
        <v>0</v>
      </c>
      <c r="BC22" s="37">
        <v>0</v>
      </c>
      <c r="BD22" s="37">
        <v>0</v>
      </c>
      <c r="BE22" s="37">
        <v>0</v>
      </c>
      <c r="BF22" s="37">
        <v>0</v>
      </c>
    </row>
    <row r="23" spans="1:59" x14ac:dyDescent="0.2">
      <c r="A23" s="86"/>
      <c r="B23" s="86"/>
      <c r="C23" s="86"/>
      <c r="D23" s="86"/>
      <c r="E23" s="75"/>
      <c r="F23" s="37">
        <v>0</v>
      </c>
      <c r="G23" s="37">
        <v>0</v>
      </c>
      <c r="H23" s="37">
        <v>0</v>
      </c>
      <c r="I23" s="37">
        <v>0</v>
      </c>
      <c r="J23" s="73">
        <v>0</v>
      </c>
      <c r="K23" s="37">
        <v>0</v>
      </c>
      <c r="L23" s="37">
        <v>0</v>
      </c>
      <c r="M23" s="37">
        <v>0</v>
      </c>
      <c r="N23" s="73">
        <v>0</v>
      </c>
      <c r="O23" s="37">
        <v>0</v>
      </c>
      <c r="P23" s="37">
        <v>0</v>
      </c>
      <c r="Q23" s="37">
        <v>0</v>
      </c>
      <c r="R23" s="73">
        <v>0</v>
      </c>
      <c r="S23" s="37">
        <v>0</v>
      </c>
      <c r="T23" s="37">
        <v>0</v>
      </c>
      <c r="U23" s="37">
        <v>0</v>
      </c>
      <c r="V23" s="73">
        <v>0</v>
      </c>
      <c r="W23" s="37">
        <v>0</v>
      </c>
      <c r="X23" s="37">
        <v>0</v>
      </c>
      <c r="Y23" s="37"/>
      <c r="Z23" s="37">
        <v>0</v>
      </c>
      <c r="AA23" s="73">
        <v>0</v>
      </c>
      <c r="AB23" s="37">
        <v>0</v>
      </c>
      <c r="AC23" s="37">
        <v>0</v>
      </c>
      <c r="AD23" s="37">
        <v>0</v>
      </c>
      <c r="AE23" s="37">
        <v>0</v>
      </c>
      <c r="AF23" s="75"/>
      <c r="AG23" s="37">
        <v>0</v>
      </c>
      <c r="AH23" s="37">
        <v>0</v>
      </c>
      <c r="AI23" s="37">
        <v>0</v>
      </c>
      <c r="AJ23" s="37">
        <v>0</v>
      </c>
      <c r="AK23" s="73">
        <v>0</v>
      </c>
      <c r="AL23" s="37">
        <v>0</v>
      </c>
      <c r="AM23" s="37">
        <v>0</v>
      </c>
      <c r="AN23" s="37">
        <v>0</v>
      </c>
      <c r="AO23" s="73">
        <v>0</v>
      </c>
      <c r="AP23" s="37">
        <v>0</v>
      </c>
      <c r="AQ23" s="37">
        <v>0</v>
      </c>
      <c r="AR23" s="37">
        <v>0</v>
      </c>
      <c r="AS23" s="73">
        <v>0</v>
      </c>
      <c r="AT23" s="37">
        <v>0</v>
      </c>
      <c r="AU23" s="37">
        <v>0</v>
      </c>
      <c r="AV23" s="37">
        <v>0</v>
      </c>
      <c r="AW23" s="73">
        <v>0</v>
      </c>
      <c r="AX23" s="37">
        <v>0</v>
      </c>
      <c r="AY23" s="37">
        <v>0</v>
      </c>
      <c r="AZ23" s="37"/>
      <c r="BA23" s="37">
        <v>0</v>
      </c>
      <c r="BB23" s="73">
        <v>0</v>
      </c>
      <c r="BC23" s="37">
        <v>0</v>
      </c>
      <c r="BD23" s="37">
        <v>0</v>
      </c>
      <c r="BE23" s="37">
        <v>0</v>
      </c>
      <c r="BF23" s="37">
        <v>0</v>
      </c>
      <c r="BG23" s="75"/>
    </row>
    <row r="24" spans="1:59" x14ac:dyDescent="0.2">
      <c r="A24" s="85"/>
      <c r="B24" s="85"/>
      <c r="C24" s="85"/>
      <c r="D24" s="85"/>
      <c r="F24" s="37">
        <v>0</v>
      </c>
      <c r="G24" s="37">
        <v>0</v>
      </c>
      <c r="H24" s="37">
        <v>0</v>
      </c>
      <c r="I24" s="37">
        <v>0</v>
      </c>
      <c r="J24" s="73">
        <v>0</v>
      </c>
      <c r="K24" s="37">
        <v>0</v>
      </c>
      <c r="L24" s="37">
        <v>0</v>
      </c>
      <c r="M24" s="37">
        <v>0</v>
      </c>
      <c r="N24" s="73">
        <v>0</v>
      </c>
      <c r="O24" s="37">
        <v>0</v>
      </c>
      <c r="P24" s="37">
        <v>0</v>
      </c>
      <c r="Q24" s="37">
        <v>0</v>
      </c>
      <c r="R24" s="73">
        <v>0</v>
      </c>
      <c r="S24" s="37">
        <v>0</v>
      </c>
      <c r="T24" s="37">
        <v>0</v>
      </c>
      <c r="U24" s="37">
        <v>0</v>
      </c>
      <c r="V24" s="73">
        <v>0</v>
      </c>
      <c r="W24" s="37">
        <v>0</v>
      </c>
      <c r="X24" s="37">
        <v>0</v>
      </c>
      <c r="Y24" s="37"/>
      <c r="Z24" s="37">
        <v>0</v>
      </c>
      <c r="AA24" s="73">
        <v>0</v>
      </c>
      <c r="AB24" s="37">
        <v>0</v>
      </c>
      <c r="AC24" s="37">
        <v>0</v>
      </c>
      <c r="AD24" s="37">
        <v>0</v>
      </c>
      <c r="AE24" s="37">
        <v>0</v>
      </c>
      <c r="AF24" s="17"/>
      <c r="AG24" s="37">
        <v>0</v>
      </c>
      <c r="AH24" s="37">
        <v>0</v>
      </c>
      <c r="AI24" s="37">
        <v>0</v>
      </c>
      <c r="AJ24" s="37">
        <v>0</v>
      </c>
      <c r="AK24" s="73">
        <v>0</v>
      </c>
      <c r="AL24" s="37">
        <v>0</v>
      </c>
      <c r="AM24" s="37">
        <v>0</v>
      </c>
      <c r="AN24" s="37">
        <v>0</v>
      </c>
      <c r="AO24" s="73">
        <v>0</v>
      </c>
      <c r="AP24" s="37">
        <v>0</v>
      </c>
      <c r="AQ24" s="37">
        <v>0</v>
      </c>
      <c r="AR24" s="37">
        <v>0</v>
      </c>
      <c r="AS24" s="73">
        <v>0</v>
      </c>
      <c r="AT24" s="37">
        <v>0</v>
      </c>
      <c r="AU24" s="37">
        <v>0</v>
      </c>
      <c r="AV24" s="37">
        <v>0</v>
      </c>
      <c r="AW24" s="73">
        <v>0</v>
      </c>
      <c r="AX24" s="37">
        <v>0</v>
      </c>
      <c r="AY24" s="37">
        <v>0</v>
      </c>
      <c r="AZ24" s="37"/>
      <c r="BA24" s="37">
        <v>0</v>
      </c>
      <c r="BB24" s="73">
        <v>0</v>
      </c>
      <c r="BC24" s="37">
        <v>0</v>
      </c>
      <c r="BD24" s="37">
        <v>0</v>
      </c>
      <c r="BE24" s="37">
        <v>0</v>
      </c>
      <c r="BF24" s="37">
        <v>0</v>
      </c>
    </row>
    <row r="25" spans="1:59" x14ac:dyDescent="0.2">
      <c r="A25" s="86"/>
      <c r="B25" s="86"/>
      <c r="C25" s="86"/>
      <c r="D25" s="86"/>
      <c r="E25" s="75"/>
      <c r="F25" s="37">
        <v>0</v>
      </c>
      <c r="G25" s="37">
        <v>0</v>
      </c>
      <c r="H25" s="37">
        <v>0</v>
      </c>
      <c r="I25" s="37">
        <v>0</v>
      </c>
      <c r="J25" s="73">
        <v>0</v>
      </c>
      <c r="K25" s="37">
        <v>0</v>
      </c>
      <c r="L25" s="37">
        <v>0</v>
      </c>
      <c r="M25" s="37">
        <v>0</v>
      </c>
      <c r="N25" s="73">
        <v>0</v>
      </c>
      <c r="O25" s="37">
        <v>0</v>
      </c>
      <c r="P25" s="37">
        <v>0</v>
      </c>
      <c r="Q25" s="37">
        <v>0</v>
      </c>
      <c r="R25" s="73">
        <v>0</v>
      </c>
      <c r="S25" s="37">
        <v>0</v>
      </c>
      <c r="T25" s="37">
        <v>0</v>
      </c>
      <c r="U25" s="37">
        <v>0</v>
      </c>
      <c r="V25" s="73">
        <v>0</v>
      </c>
      <c r="W25" s="37">
        <v>0</v>
      </c>
      <c r="X25" s="37">
        <v>0</v>
      </c>
      <c r="Y25" s="37"/>
      <c r="Z25" s="37">
        <v>0</v>
      </c>
      <c r="AA25" s="73">
        <v>0</v>
      </c>
      <c r="AB25" s="37">
        <v>0</v>
      </c>
      <c r="AC25" s="37">
        <v>0</v>
      </c>
      <c r="AD25" s="37">
        <v>0</v>
      </c>
      <c r="AE25" s="37">
        <v>0</v>
      </c>
      <c r="AF25" s="75"/>
      <c r="AG25" s="37">
        <v>0</v>
      </c>
      <c r="AH25" s="37">
        <v>0</v>
      </c>
      <c r="AI25" s="37">
        <v>0</v>
      </c>
      <c r="AJ25" s="37">
        <v>0</v>
      </c>
      <c r="AK25" s="73">
        <v>0</v>
      </c>
      <c r="AL25" s="37">
        <v>0</v>
      </c>
      <c r="AM25" s="37">
        <v>0</v>
      </c>
      <c r="AN25" s="37">
        <v>0</v>
      </c>
      <c r="AO25" s="73">
        <v>0</v>
      </c>
      <c r="AP25" s="37">
        <v>0</v>
      </c>
      <c r="AQ25" s="37">
        <v>0</v>
      </c>
      <c r="AR25" s="37">
        <v>0</v>
      </c>
      <c r="AS25" s="73">
        <v>0</v>
      </c>
      <c r="AT25" s="37">
        <v>0</v>
      </c>
      <c r="AU25" s="37">
        <v>0</v>
      </c>
      <c r="AV25" s="37">
        <v>0</v>
      </c>
      <c r="AW25" s="73">
        <v>0</v>
      </c>
      <c r="AX25" s="37">
        <v>0</v>
      </c>
      <c r="AY25" s="37">
        <v>0</v>
      </c>
      <c r="AZ25" s="37"/>
      <c r="BA25" s="37">
        <v>0</v>
      </c>
      <c r="BB25" s="73">
        <v>0</v>
      </c>
      <c r="BC25" s="37">
        <v>0</v>
      </c>
      <c r="BD25" s="37">
        <v>0</v>
      </c>
      <c r="BE25" s="37">
        <v>0</v>
      </c>
      <c r="BF25" s="37">
        <v>0</v>
      </c>
      <c r="BG25" s="75"/>
    </row>
    <row r="26" spans="1:59" x14ac:dyDescent="0.2">
      <c r="A26" s="85"/>
      <c r="B26" s="85"/>
      <c r="C26" s="85"/>
      <c r="D26" s="85"/>
      <c r="F26" s="37">
        <v>0</v>
      </c>
      <c r="G26" s="37">
        <v>0</v>
      </c>
      <c r="H26" s="37">
        <v>0</v>
      </c>
      <c r="I26" s="37">
        <v>0</v>
      </c>
      <c r="J26" s="73">
        <v>0</v>
      </c>
      <c r="K26" s="37">
        <v>0</v>
      </c>
      <c r="L26" s="37">
        <v>0</v>
      </c>
      <c r="M26" s="37">
        <v>0</v>
      </c>
      <c r="N26" s="73">
        <v>0</v>
      </c>
      <c r="O26" s="37">
        <v>0</v>
      </c>
      <c r="P26" s="37">
        <v>0</v>
      </c>
      <c r="Q26" s="37">
        <v>0</v>
      </c>
      <c r="R26" s="73">
        <v>0</v>
      </c>
      <c r="S26" s="37">
        <v>0</v>
      </c>
      <c r="T26" s="37">
        <v>0</v>
      </c>
      <c r="U26" s="37">
        <v>0</v>
      </c>
      <c r="V26" s="73">
        <v>0</v>
      </c>
      <c r="W26" s="37">
        <v>0</v>
      </c>
      <c r="X26" s="37">
        <v>0</v>
      </c>
      <c r="Y26" s="37"/>
      <c r="Z26" s="37">
        <v>0</v>
      </c>
      <c r="AA26" s="73">
        <v>0</v>
      </c>
      <c r="AB26" s="37">
        <v>0</v>
      </c>
      <c r="AC26" s="37">
        <v>0</v>
      </c>
      <c r="AD26" s="37">
        <v>0</v>
      </c>
      <c r="AE26" s="37">
        <v>0</v>
      </c>
      <c r="AF26" s="17"/>
      <c r="AG26" s="37">
        <v>0</v>
      </c>
      <c r="AH26" s="37">
        <v>0</v>
      </c>
      <c r="AI26" s="37">
        <v>0</v>
      </c>
      <c r="AJ26" s="37">
        <v>0</v>
      </c>
      <c r="AK26" s="73">
        <v>0</v>
      </c>
      <c r="AL26" s="37">
        <v>0</v>
      </c>
      <c r="AM26" s="37">
        <v>0</v>
      </c>
      <c r="AN26" s="37">
        <v>0</v>
      </c>
      <c r="AO26" s="73">
        <v>0</v>
      </c>
      <c r="AP26" s="37">
        <v>0</v>
      </c>
      <c r="AQ26" s="37">
        <v>0</v>
      </c>
      <c r="AR26" s="37">
        <v>0</v>
      </c>
      <c r="AS26" s="73">
        <v>0</v>
      </c>
      <c r="AT26" s="37">
        <v>0</v>
      </c>
      <c r="AU26" s="37">
        <v>0</v>
      </c>
      <c r="AV26" s="37">
        <v>0</v>
      </c>
      <c r="AW26" s="73">
        <v>0</v>
      </c>
      <c r="AX26" s="37">
        <v>0</v>
      </c>
      <c r="AY26" s="37">
        <v>0</v>
      </c>
      <c r="AZ26" s="37"/>
      <c r="BA26" s="37">
        <v>0</v>
      </c>
      <c r="BB26" s="73">
        <v>0</v>
      </c>
      <c r="BC26" s="37">
        <v>0</v>
      </c>
      <c r="BD26" s="37">
        <v>0</v>
      </c>
      <c r="BE26" s="37">
        <v>0</v>
      </c>
      <c r="BF26" s="37">
        <v>0</v>
      </c>
    </row>
    <row r="27" spans="1:59" x14ac:dyDescent="0.2">
      <c r="A27" s="86"/>
      <c r="B27" s="86"/>
      <c r="C27" s="86"/>
      <c r="D27" s="86"/>
      <c r="E27" s="75"/>
      <c r="F27" s="37">
        <v>0</v>
      </c>
      <c r="G27" s="37">
        <v>0</v>
      </c>
      <c r="H27" s="37">
        <v>0</v>
      </c>
      <c r="I27" s="37">
        <v>0</v>
      </c>
      <c r="J27" s="73">
        <v>0</v>
      </c>
      <c r="K27" s="37">
        <v>0</v>
      </c>
      <c r="L27" s="37">
        <v>0</v>
      </c>
      <c r="M27" s="37">
        <v>0</v>
      </c>
      <c r="N27" s="73">
        <v>0</v>
      </c>
      <c r="O27" s="37">
        <v>0</v>
      </c>
      <c r="P27" s="37">
        <v>0</v>
      </c>
      <c r="Q27" s="37">
        <v>0</v>
      </c>
      <c r="R27" s="73">
        <v>0</v>
      </c>
      <c r="S27" s="37">
        <v>0</v>
      </c>
      <c r="T27" s="37">
        <v>0</v>
      </c>
      <c r="U27" s="37">
        <v>0</v>
      </c>
      <c r="V27" s="73">
        <v>0</v>
      </c>
      <c r="W27" s="37">
        <v>0</v>
      </c>
      <c r="X27" s="37">
        <v>0</v>
      </c>
      <c r="Y27" s="37"/>
      <c r="Z27" s="37">
        <v>0</v>
      </c>
      <c r="AA27" s="73">
        <v>0</v>
      </c>
      <c r="AB27" s="37">
        <v>0</v>
      </c>
      <c r="AC27" s="37">
        <v>0</v>
      </c>
      <c r="AD27" s="37">
        <v>0</v>
      </c>
      <c r="AE27" s="37">
        <v>0</v>
      </c>
      <c r="AF27" s="75"/>
      <c r="AG27" s="37">
        <v>0</v>
      </c>
      <c r="AH27" s="37">
        <v>0</v>
      </c>
      <c r="AI27" s="37">
        <v>0</v>
      </c>
      <c r="AJ27" s="37">
        <v>0</v>
      </c>
      <c r="AK27" s="73">
        <v>0</v>
      </c>
      <c r="AL27" s="37">
        <v>0</v>
      </c>
      <c r="AM27" s="37">
        <v>0</v>
      </c>
      <c r="AN27" s="37">
        <v>0</v>
      </c>
      <c r="AO27" s="73">
        <v>0</v>
      </c>
      <c r="AP27" s="37">
        <v>0</v>
      </c>
      <c r="AQ27" s="37">
        <v>0</v>
      </c>
      <c r="AR27" s="37">
        <v>0</v>
      </c>
      <c r="AS27" s="73">
        <v>0</v>
      </c>
      <c r="AT27" s="37">
        <v>0</v>
      </c>
      <c r="AU27" s="37">
        <v>0</v>
      </c>
      <c r="AV27" s="37">
        <v>0</v>
      </c>
      <c r="AW27" s="73">
        <v>0</v>
      </c>
      <c r="AX27" s="37">
        <v>0</v>
      </c>
      <c r="AY27" s="37">
        <v>0</v>
      </c>
      <c r="AZ27" s="37"/>
      <c r="BA27" s="37">
        <v>0</v>
      </c>
      <c r="BB27" s="73">
        <v>0</v>
      </c>
      <c r="BC27" s="37">
        <v>0</v>
      </c>
      <c r="BD27" s="37">
        <v>0</v>
      </c>
      <c r="BE27" s="37">
        <v>0</v>
      </c>
      <c r="BF27" s="37">
        <v>0</v>
      </c>
      <c r="BG27" s="75"/>
    </row>
    <row r="28" spans="1:59" x14ac:dyDescent="0.2">
      <c r="A28" s="89"/>
      <c r="B28" s="89"/>
      <c r="C28" s="89"/>
      <c r="D28" s="89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8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1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</row>
    <row r="29" spans="1:59" x14ac:dyDescent="0.2">
      <c r="R29" s="74"/>
    </row>
    <row r="30" spans="1:59" x14ac:dyDescent="0.2">
      <c r="A30" s="84" t="str" cm="1">
        <f t="array" ref="A30">_xlfn.IFS($B$3="ZONA_3", "Accions", $B$3="ZONA_4", "Accions", $B$3="ZONA_5", IF($B$4="VINAROZ", "Acciones", "Accions"), $B$3="ZONA_NORTE", "Acciones")</f>
        <v>Acciones</v>
      </c>
      <c r="B30" s="81"/>
      <c r="C30" s="81"/>
      <c r="D30" s="81"/>
      <c r="E30" s="75"/>
      <c r="F30" s="84" t="str" cm="1">
        <f t="array" ref="F30">_xlfn.IFS($B$3="ZONA_3", "Descripció", $B$3="ZONA_4", "Descripció", $B$3="ZONA_5", IF($B$4="VINAROZ", "Descripción", "Descripció"), $B$3="ZONA_NORTE", "Descripción")</f>
        <v>Descripción</v>
      </c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75"/>
      <c r="AG30" s="84" t="str" cm="1">
        <f t="array" ref="AG30">_xlfn.IFS($B$3="ZONA_3", "Descripció", $B$3="ZONA_4", "Descripció", $B$3="ZONA_5", IF($B$4="VINAROZ", "Descripción", "Descripció"), $B$3="ZONA_NORTE", "Descripción")</f>
        <v>Descripción</v>
      </c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75"/>
    </row>
    <row r="31" spans="1:59" s="70" customFormat="1" x14ac:dyDescent="0.2">
      <c r="A31" s="82" t="str">
        <f>A7</f>
        <v>Regalo de Fuet a los 20 primeras compas de 20€</v>
      </c>
      <c r="E31" s="71"/>
      <c r="F31" s="79" t="str" cm="1">
        <f t="array" ref="F31">_xlfn.IFS($B$3="ZONA_3", ACCIONES!M15, $B$3="ZONA_4", ACCIONES!M15, $B$3="ZONA_5", IF($B$4="VINAROZ", ACCIONES!L15, ACCIONES!M15), $B$3="ZONA_NORTE", ACCIONES!L15)</f>
        <v>Cada día regalamos un fuet para las primeras 20 compras superiores a 20€.</v>
      </c>
      <c r="AF31" s="71"/>
      <c r="AG31" s="79" t="str" cm="1">
        <f t="array" ref="AG31">_xlfn.IFS($B$3="ZONA_3", ACCIONES!M15, $B$3="ZONA_4", ACCIONES!M15, $B$3="ZONA_5", IF($B$4="VINAROZ", ACCIONES!L15, ACCIONES!M15), $B$3="ZONA_NORTE", ACCIONES!L15)</f>
        <v>Cada día regalamos un fuet para las primeras 20 compras superiores a 20€.</v>
      </c>
      <c r="AH31" s="1"/>
      <c r="BG31" s="71"/>
    </row>
    <row r="32" spans="1:59" s="70" customFormat="1" x14ac:dyDescent="0.2">
      <c r="A32" s="83" t="str">
        <f>A8</f>
        <v>Regalo de PRIMAVERA: camiseta por compra de 100€</v>
      </c>
      <c r="B32" s="76"/>
      <c r="C32" s="76"/>
      <c r="D32" s="76"/>
      <c r="E32" s="77"/>
      <c r="F32" s="80" t="str" cm="1">
        <f t="array" ref="F32">_xlfn.IFS($B$3="ZONA_3", ACCIONES!M16, $B$3="ZONA_4", ACCIONES!M16, $B$3="ZONA_5", IF($B$4="VINAROZ", ACCIONES!L16, ACCIONES!M16), $B$3="ZONA_NORTE", ACCIONES!L16)</f>
        <v>Cada día regalamos una camiseta por las compras de un importe superior a 100€. Sólo 1 camiseta por cliente y día.</v>
      </c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7"/>
      <c r="AG32" s="80" t="str" cm="1">
        <f t="array" ref="AG32">_xlfn.IFS($B$3="ZONA_3", ACCIONES!M16, $B$3="ZONA_4", ACCIONES!M16, $B$3="ZONA_5", IF($B$4="VINAROZ", ACCIONES!L16, ACCIONES!M16), $B$3="ZONA_NORTE", ACCIONES!L16)</f>
        <v>Cada día regalamos una camiseta por las compras de un importe superior a 100€. Sólo 1 camiseta por cliente y día.</v>
      </c>
      <c r="AH32" s="81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7"/>
    </row>
    <row r="33" spans="1:59" s="70" customFormat="1" x14ac:dyDescent="0.2">
      <c r="A33" s="82" t="str">
        <f>A9</f>
        <v>Regalo de VERANO: 3 opciones a escoger por compra de 50€</v>
      </c>
      <c r="E33" s="71"/>
      <c r="F33" s="79" t="str" cm="1">
        <f t="array" ref="F33">_xlfn.IFS($B$3="ZONA_3", ACCIONES!M17, $B$3="ZONA_4", ACCIONES!M17, $B$3="ZONA_5", IF($B$4="VINAROZ", ACCIONES!L17, ACCIONES!M17), $B$3="ZONA_NORTE", ACCIONES!L17)</f>
        <v>Cada día regalamos un producto, a escoger por el cliente entre 3 opciones, con las compras superiores a 50€.</v>
      </c>
      <c r="AF33" s="71"/>
      <c r="AG33" s="79" t="str" cm="1">
        <f t="array" ref="AG33">_xlfn.IFS($B$3="ZONA_3", ACCIONES!M17, $B$3="ZONA_4", ACCIONES!M17, $B$3="ZONA_5", IF($B$4="VINAROZ", ACCIONES!L17, ACCIONES!M17), $B$3="ZONA_NORTE", ACCIONES!L17)</f>
        <v>Cada día regalamos un producto, a escoger por el cliente entre 3 opciones, con las compras superiores a 50€.</v>
      </c>
      <c r="AH33" s="1"/>
      <c r="BG33" s="71"/>
    </row>
    <row r="34" spans="1:59" s="70" customFormat="1" x14ac:dyDescent="0.2">
      <c r="A34" s="83" t="str">
        <f>A10</f>
        <v>Regalo de OTOÑO: ropa por compra de 100€</v>
      </c>
      <c r="B34" s="76"/>
      <c r="C34" s="76"/>
      <c r="D34" s="76"/>
      <c r="E34" s="77"/>
      <c r="F34" s="80" t="str" cm="1">
        <f t="array" ref="F34">_xlfn.IFS($B$3="ZONA_3", ACCIONES!M18, $B$3="ZONA_4", ACCIONES!M18, $B$3="ZONA_5", IF($B$4="VINAROZ", ACCIONES!L18, ACCIONES!M18), $B$3="ZONA_NORTE", ACCIONES!L18)</f>
        <v>Cada mañana regalamos un complemento de ropa con las compras de un importe superior a 100€. Sólo por las mañanas.</v>
      </c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7"/>
      <c r="AG34" s="80" t="str" cm="1">
        <f t="array" ref="AG34">_xlfn.IFS($B$3="ZONA_3", ACCIONES!M18, $B$3="ZONA_4", ACCIONES!M18, $B$3="ZONA_5", IF($B$4="VINAROZ", ACCIONES!L18, ACCIONES!M18), $B$3="ZONA_NORTE", ACCIONES!L18)</f>
        <v>Cada mañana regalamos un complemento de ropa con las compras de un importe superior a 100€. Sólo por las mañanas.</v>
      </c>
      <c r="AH34" s="81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7"/>
    </row>
    <row r="35" spans="1:59" s="70" customFormat="1" x14ac:dyDescent="0.2">
      <c r="A35" s="82" t="str">
        <f>A11</f>
        <v>Almuerzo técnico de formación</v>
      </c>
      <c r="E35" s="71"/>
      <c r="F35" s="79" t="str" cm="1">
        <f t="array" ref="F35">_xlfn.IFS($B$3="ZONA_3", ACCIONES!M19, $B$3="ZONA_4", ACCIONES!M19, $B$3="ZONA_5", IF($B$4="VINAROZ", ACCIONES!L19, ACCIONES!M19), $B$3="ZONA_NORTE", ACCIONES!L19)</f>
        <v>Formación de un producto realizada por el departamento técnico en el centro, acompañado de un desayuno o almuerzo para máximo 10-15 clientes.</v>
      </c>
      <c r="AF35" s="71"/>
      <c r="AG35" s="79" t="str" cm="1">
        <f t="array" ref="AG35">_xlfn.IFS($B$3="ZONA_3", ACCIONES!M19, $B$3="ZONA_4", ACCIONES!M19, $B$3="ZONA_5", IF($B$4="VINAROZ", ACCIONES!L19, ACCIONES!M19), $B$3="ZONA_NORTE", ACCIONES!L19)</f>
        <v>Formación de un producto realizada por el departamento técnico en el centro, acompañado de un desayuno o almuerzo para máximo 10-15 clientes.</v>
      </c>
      <c r="AH35" s="1"/>
      <c r="BG35" s="71"/>
    </row>
    <row r="36" spans="1:59" s="70" customFormat="1" x14ac:dyDescent="0.2">
      <c r="A36" s="83" t="str">
        <f>A12</f>
        <v>Jornada de producto en tienda con almuerzo</v>
      </c>
      <c r="B36" s="76"/>
      <c r="C36" s="76"/>
      <c r="D36" s="76"/>
      <c r="E36" s="77"/>
      <c r="F36" s="80" t="str" cm="1">
        <f t="array" ref="F36">_xlfn.IFS($B$3="ZONA_3", ACCIONES!M20, $B$3="ZONA_4", ACCIONES!M20, $B$3="ZONA_5", IF($B$4="VINAROZ", ACCIONES!L20, ACCIONES!M20), $B$3="ZONA_NORTE", ACCIONES!L20)</f>
        <v>El proveedor expone un producto/s determinado/s en la tienda, acompañado de un desayuno para el cliente.</v>
      </c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7"/>
      <c r="AG36" s="80" t="str" cm="1">
        <f t="array" ref="AG36">_xlfn.IFS($B$3="ZONA_3", ACCIONES!M20, $B$3="ZONA_4", ACCIONES!M20, $B$3="ZONA_5", IF($B$4="VINAROZ", ACCIONES!L20, ACCIONES!M20), $B$3="ZONA_NORTE", ACCIONES!L20)</f>
        <v>El proveedor expone un producto/s determinado/s en la tienda, acompañado de un desayuno para el cliente.</v>
      </c>
      <c r="AH36" s="81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7"/>
    </row>
    <row r="37" spans="1:59" s="70" customFormat="1" x14ac:dyDescent="0.2">
      <c r="A37" s="82" t="str">
        <f>A13</f>
        <v>Desayuno en el punto de venta</v>
      </c>
      <c r="E37" s="71"/>
      <c r="F37" s="79" t="str" cm="1">
        <f t="array" ref="F37">_xlfn.IFS($B$3="ZONA_3", ACCIONES!M21, $B$3="ZONA_4", ACCIONES!M21, $B$3="ZONA_5", IF($B$4="VINAROZ", ACCIONES!L21, ACCIONES!M21), $B$3="ZONA_NORTE", ACCIONES!L21)</f>
        <v>Un día determinado se ofrece desayuno gratis al cliente, hasta una hora concreta. Barbacoa, bocadillos…</v>
      </c>
      <c r="AF37" s="71"/>
      <c r="AG37" s="79" t="str" cm="1">
        <f t="array" ref="AG37">_xlfn.IFS($B$3="ZONA_3", ACCIONES!M21, $B$3="ZONA_4", ACCIONES!M21, $B$3="ZONA_5", IF($B$4="VINAROZ", ACCIONES!L21, ACCIONES!M21), $B$3="ZONA_NORTE", ACCIONES!L21)</f>
        <v>Un día determinado se ofrece desayuno gratis al cliente, hasta una hora concreta. Barbacoa, bocadillos…</v>
      </c>
      <c r="AH37" s="1"/>
      <c r="BG37" s="71"/>
    </row>
    <row r="38" spans="1:59" s="70" customFormat="1" x14ac:dyDescent="0.2">
      <c r="A38" s="83" t="str">
        <f>A14</f>
        <v>Día especial de tienda</v>
      </c>
      <c r="B38" s="76"/>
      <c r="C38" s="76"/>
      <c r="D38" s="76"/>
      <c r="E38" s="77"/>
      <c r="F38" s="80" t="str" cm="1">
        <f t="array" ref="F38">_xlfn.IFS($B$3="ZONA_3", ACCIONES!M22, $B$3="ZONA_4", ACCIONES!M22, $B$3="ZONA_5", IF($B$4="VINAROZ", ACCIONES!L22, ACCIONES!M22), $B$3="ZONA_NORTE", ACCIONES!L22)</f>
        <v>El día de la patrona del instalador, o bien alguna celebración señalada en la zona, se ofrece un obsequio o desayuno/aperitivo al cliente.</v>
      </c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7"/>
      <c r="AG38" s="80" t="str" cm="1">
        <f t="array" ref="AG38">_xlfn.IFS($B$3="ZONA_3", ACCIONES!M22, $B$3="ZONA_4", ACCIONES!M22, $B$3="ZONA_5", IF($B$4="VINAROZ", ACCIONES!L22, ACCIONES!M22), $B$3="ZONA_NORTE", ACCIONES!L22)</f>
        <v>El día de la patrona del instalador, o bien alguna celebración señalada en la zona, se ofrece un obsequio o desayuno/aperitivo al cliente.</v>
      </c>
      <c r="AH38" s="81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7"/>
    </row>
    <row r="39" spans="1:59" s="70" customFormat="1" x14ac:dyDescent="0.2">
      <c r="A39" s="82" t="str">
        <f>A15</f>
        <v>Sorteo en tienda de Prenda/Artículo</v>
      </c>
      <c r="B39" s="62"/>
      <c r="E39" s="71"/>
      <c r="F39" s="79" t="str" cm="1">
        <f t="array" ref="F39">_xlfn.IFS($B$3="ZONA_3", ACCIONES!M23, $B$3="ZONA_4", ACCIONES!M23, $B$3="ZONA_5", IF($B$4="VINAROZ", ACCIONES!L23, ACCIONES!M23), $B$3="ZONA_NORTE", ACCIONES!L23)</f>
        <v xml:space="preserve">Sorteamos en tienda una prenda o artículo, por compras realizadas durante los días, y en los importes estipulados para cada sorteo concreto. </v>
      </c>
      <c r="AF39" s="71"/>
      <c r="AG39" s="79" t="str" cm="1">
        <f t="array" ref="AG39">_xlfn.IFS($B$3="ZONA_3", ACCIONES!M23, $B$3="ZONA_4", ACCIONES!M23, $B$3="ZONA_5", IF($B$4="VINAROZ", ACCIONES!L23, ACCIONES!M23), $B$3="ZONA_NORTE", ACCIONES!L23)</f>
        <v xml:space="preserve">Sorteamos en tienda una prenda o artículo, por compras realizadas durante los días, y en los importes estipulados para cada sorteo concreto. </v>
      </c>
      <c r="AH39" s="1"/>
      <c r="BG39" s="71"/>
    </row>
    <row r="40" spans="1:59" s="70" customFormat="1" x14ac:dyDescent="0.2">
      <c r="A40" s="83" t="str">
        <f>A16</f>
        <v>Obsequio de ropa hasta fins de existencias</v>
      </c>
      <c r="B40" s="78"/>
      <c r="C40" s="76"/>
      <c r="D40" s="76"/>
      <c r="E40" s="77"/>
      <c r="F40" s="80" t="str" cm="1">
        <f t="array" ref="F40">_xlfn.IFS($B$3="ZONA_3", ACCIONES!M24, $B$3="ZONA_4", ACCIONES!M24, $B$3="ZONA_5", IF($B$4="VINAROZ", ACCIONES!L24, ACCIONES!M24), $B$3="ZONA_NORTE", ACCIONES!L24)</f>
        <v>Regalamos excepcionalmente a los clientes seleccionados, prendas de ropa hasta fin de existencias. No se pueden elegir prenda ni talla.</v>
      </c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7"/>
      <c r="AG40" s="80" t="str" cm="1">
        <f t="array" ref="AG40">_xlfn.IFS($B$3="ZONA_3", ACCIONES!M24, $B$3="ZONA_4", ACCIONES!M24, $B$3="ZONA_5", IF($B$4="VINAROZ", ACCIONES!L24, ACCIONES!M24), $B$3="ZONA_NORTE", ACCIONES!L24)</f>
        <v>Regalamos excepcionalmente a los clientes seleccionados, prendas de ropa hasta fin de existencias. No se pueden elegir prenda ni talla.</v>
      </c>
      <c r="AH40" s="81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7"/>
    </row>
    <row r="41" spans="1:59" ht="16" customHeight="1" x14ac:dyDescent="0.2"/>
    <row r="42" spans="1:59" ht="15" customHeight="1" x14ac:dyDescent="0.2"/>
    <row r="43" spans="1:59" x14ac:dyDescent="0.2">
      <c r="F43" s="93" t="str" cm="1">
        <f t="array" ref="F43">_xlfn.IFS($B$3="ZONA_3", "GENER", $B$3="ZONA_4", "GENER", $B$3="ZONA_5", IF($B$4="VINAROZ", "ENERO", "GENER"), $B$3="ZONA_NORTE", "ENERO")</f>
        <v>ENERO</v>
      </c>
      <c r="G43" s="93"/>
      <c r="H43" s="93"/>
      <c r="I43" s="93"/>
      <c r="J43" s="94"/>
      <c r="K43" s="92" t="str" cm="1">
        <f t="array" ref="K43">_xlfn.IFS($B$3="ZONA_3", "FEBRER", $B$3="ZONA_4", "FEBRER", $B$3="ZONA_5", IF($B$4="VINAROZ", "FEBRERO", "FEBRER"), $B$3="ZONA_NORTE", "FEBRERO")</f>
        <v>FEBRERO</v>
      </c>
      <c r="L43" s="93"/>
      <c r="M43" s="93"/>
      <c r="N43" s="94"/>
      <c r="O43" s="92" t="str" cm="1">
        <f t="array" ref="O43">_xlfn.IFS($B$3="ZONA_3", "MARÇ", $B$3="ZONA_4", "MARÇ", $B$3="ZONA_5", IF($B$4="VINAROZ", "MARZO", "MARÇ"), $B$3="ZONA_NORTE", "MARZO")</f>
        <v>MARZO</v>
      </c>
      <c r="P43" s="93"/>
      <c r="Q43" s="93"/>
      <c r="R43" s="94"/>
      <c r="S43" s="92" t="str" cm="1">
        <f t="array" ref="S43">_xlfn.IFS($B$3="ZONA_3", "ABRIL", $B$3="ZONA_4", "ABRIL", $B$3="ZONA_5", IF($B$4="VINAROZ", "ABRIL", "ABRIL"), $B$3="ZONA_NORTE", "ABRIL")</f>
        <v>ABRIL</v>
      </c>
      <c r="T43" s="93"/>
      <c r="U43" s="93"/>
      <c r="V43" s="94"/>
      <c r="W43" s="92" t="str" cm="1">
        <f t="array" ref="W43">_xlfn.IFS($B$3="ZONA_3", "MAIG", $B$3="ZONA_4", "MAIG", $B$3="ZONA_5", IF($B$4="VINAROZ", "MAYO", "MAIG"), $B$3="ZONA_NORTE", "MAYO")</f>
        <v>MAYO</v>
      </c>
      <c r="X43" s="93"/>
      <c r="Y43" s="93"/>
      <c r="Z43" s="93"/>
      <c r="AA43" s="94"/>
      <c r="AB43" s="92" t="str" cm="1">
        <f t="array" ref="AB43">_xlfn.IFS($B$3="ZONA_3", "JUNY", $B$3="ZONA_4", "JUNY", $B$3="ZONA_5", IF($B$4="VINAROZ", "JUNIO", "JUNY"), $B$3="ZONA_NORTE", "JUNIO")</f>
        <v>JUNIO</v>
      </c>
      <c r="AC43" s="93"/>
      <c r="AD43" s="93"/>
      <c r="AE43" s="93"/>
      <c r="AG43" s="93" t="str" cm="1">
        <f t="array" ref="AG43">_xlfn.IFS($B$3="ZONA_3", "JULIOL", $B$3="ZONA_4", "JULIOL", $B$3="ZONA_5", IF($B$4="VINAROZ", "JULIO", "JULIOL"), $B$3="ZONA_NORTE", "JULIO")</f>
        <v>JULIO</v>
      </c>
      <c r="AH43" s="93"/>
      <c r="AI43" s="93"/>
      <c r="AJ43" s="93"/>
      <c r="AK43" s="94"/>
      <c r="AL43" s="92" t="str" cm="1">
        <f t="array" ref="AL43">_xlfn.IFS($B$3="ZONA_3", "AGOST", $B$3="ZONA_4", "AGOST", $B$3="ZONA_5", IF($B$4="VINAROZ", "AGOSTO", "AGOST"), $B$3="ZONA_NORTE", "AGOSTO")</f>
        <v>AGOSTO</v>
      </c>
      <c r="AM43" s="93"/>
      <c r="AN43" s="93"/>
      <c r="AO43" s="93"/>
      <c r="AP43" s="92" t="str" cm="1">
        <f t="array" ref="AP43">_xlfn.IFS($B$3="ZONA_3", "SETEMBRE", $B$3="ZONA_4", "SETEMBRE", $B$3="ZONA_5", IF($B$4="VINAROZ", "SEPTIEMBRE", "SETEMBRE"), $B$3="ZONA_NORTE", "SEPTIEMBRE")</f>
        <v>SEPTIEMBRE</v>
      </c>
      <c r="AQ43" s="93"/>
      <c r="AR43" s="93"/>
      <c r="AS43" s="94"/>
      <c r="AT43" s="92" t="str" cm="1">
        <f t="array" ref="AT43">_xlfn.IFS($B$3="ZONA_3", "OCTUBRE", $B$3="ZONA_4", "OCTUBRE", $B$3="ZONA_5", IF($B$4="VINAROZ", "OCTUBRE", "OCTUBRE"), $B$3="ZONA_NORTE", "OCTUBRE")</f>
        <v>OCTUBRE</v>
      </c>
      <c r="AU43" s="93"/>
      <c r="AV43" s="93"/>
      <c r="AW43" s="93"/>
      <c r="AX43" s="94"/>
      <c r="AY43" s="92" t="str" cm="1">
        <f t="array" ref="AY43">_xlfn.IFS($B$3="ZONA_3", "NOVEMBRE", $B$3="ZONA_4", "NOVEMBRE", $B$3="ZONA_5", IF($B$4="VINAROZ", "NOVIEMBRE", "NOVEMBRE"), $B$3="ZONA_NORTE", "NOVIEMBRE")</f>
        <v>NOVIEMBRE</v>
      </c>
      <c r="AZ43" s="93"/>
      <c r="BA43" s="93"/>
      <c r="BB43" s="94"/>
      <c r="BC43" s="92" t="str" cm="1">
        <f t="array" ref="BC43">_xlfn.IFS($B$3="ZONA_3", "DESEMBRE", $B$3="ZONA_4", "DESEMBRE", $B$3="ZONA_5", IF($B$4="VINAROZ", "DICIEMBRE", "DESEMBRE"), $B$3="ZONA_NORTE", "DICIEMBRE")</f>
        <v>DICIEMBRE</v>
      </c>
      <c r="BD43" s="93"/>
      <c r="BE43" s="93"/>
      <c r="BF43" s="93"/>
      <c r="BG43" s="9"/>
    </row>
    <row r="44" spans="1:59" ht="10" customHeight="1" x14ac:dyDescent="0.2">
      <c r="F44" s="93"/>
      <c r="G44" s="93"/>
      <c r="H44" s="93"/>
      <c r="I44" s="93"/>
      <c r="J44" s="94"/>
      <c r="K44" s="92"/>
      <c r="L44" s="93"/>
      <c r="M44" s="93"/>
      <c r="N44" s="94"/>
      <c r="O44" s="92"/>
      <c r="P44" s="93"/>
      <c r="Q44" s="93"/>
      <c r="R44" s="94"/>
      <c r="S44" s="92"/>
      <c r="T44" s="93"/>
      <c r="U44" s="93"/>
      <c r="V44" s="94"/>
      <c r="W44" s="92"/>
      <c r="X44" s="93"/>
      <c r="Y44" s="93"/>
      <c r="Z44" s="93"/>
      <c r="AA44" s="94"/>
      <c r="AB44" s="92"/>
      <c r="AC44" s="93"/>
      <c r="AD44" s="93"/>
      <c r="AE44" s="93"/>
      <c r="AG44" s="93"/>
      <c r="AH44" s="93"/>
      <c r="AI44" s="93"/>
      <c r="AJ44" s="93"/>
      <c r="AK44" s="94"/>
      <c r="AL44" s="92"/>
      <c r="AM44" s="93"/>
      <c r="AN44" s="93"/>
      <c r="AO44" s="93"/>
      <c r="AP44" s="92"/>
      <c r="AQ44" s="93"/>
      <c r="AR44" s="93"/>
      <c r="AS44" s="94"/>
      <c r="AT44" s="92"/>
      <c r="AU44" s="93"/>
      <c r="AV44" s="93"/>
      <c r="AW44" s="93"/>
      <c r="AX44" s="94"/>
      <c r="AY44" s="92"/>
      <c r="AZ44" s="93"/>
      <c r="BA44" s="93"/>
      <c r="BB44" s="94"/>
      <c r="BC44" s="92"/>
      <c r="BD44" s="93"/>
      <c r="BE44" s="93"/>
      <c r="BF44" s="93"/>
      <c r="BG44" s="9"/>
    </row>
    <row r="45" spans="1:59" x14ac:dyDescent="0.2">
      <c r="A45" s="91" t="str" cm="1">
        <f t="array" ref="A45">_xlfn.IFS($B$3="ZONA_3", "ACCIONS COMERCIALS", $B$3="ZONA_4", "ACCIONS COMERCIALS", $B$3="ZONA_5", IF($B$4="VINAROZ", "ACCIONES COMERCIALES", "ACCIONS COMERCIALS"), $B$3="ZONA_NORTE", "ACCIONES COMERCIALES")</f>
        <v>ACCIONES COMERCIALES</v>
      </c>
      <c r="B45" s="91"/>
      <c r="C45" s="91"/>
      <c r="D45" s="91"/>
      <c r="F45" s="27" t="s">
        <v>98</v>
      </c>
      <c r="G45" s="28" t="s">
        <v>99</v>
      </c>
      <c r="H45" s="27" t="s">
        <v>100</v>
      </c>
      <c r="I45" s="28" t="s">
        <v>101</v>
      </c>
      <c r="J45" s="22" t="s">
        <v>102</v>
      </c>
      <c r="K45" s="28" t="s">
        <v>98</v>
      </c>
      <c r="L45" s="27" t="s">
        <v>99</v>
      </c>
      <c r="M45" s="28" t="s">
        <v>100</v>
      </c>
      <c r="N45" s="22" t="s">
        <v>101</v>
      </c>
      <c r="O45" s="28" t="s">
        <v>98</v>
      </c>
      <c r="P45" s="27" t="s">
        <v>99</v>
      </c>
      <c r="Q45" s="28" t="s">
        <v>100</v>
      </c>
      <c r="R45" s="22" t="s">
        <v>101</v>
      </c>
      <c r="S45" s="28" t="s">
        <v>98</v>
      </c>
      <c r="T45" s="27" t="s">
        <v>99</v>
      </c>
      <c r="U45" s="28" t="s">
        <v>100</v>
      </c>
      <c r="V45" s="22" t="s">
        <v>101</v>
      </c>
      <c r="W45" s="28" t="s">
        <v>98</v>
      </c>
      <c r="X45" s="27" t="s">
        <v>99</v>
      </c>
      <c r="Y45" s="28" t="s">
        <v>100</v>
      </c>
      <c r="Z45" s="27" t="s">
        <v>101</v>
      </c>
      <c r="AA45" s="50" t="s">
        <v>102</v>
      </c>
      <c r="AB45" s="27" t="s">
        <v>98</v>
      </c>
      <c r="AC45" s="28" t="s">
        <v>99</v>
      </c>
      <c r="AD45" s="27" t="s">
        <v>100</v>
      </c>
      <c r="AE45" s="28" t="s">
        <v>101</v>
      </c>
      <c r="AF45" s="17"/>
      <c r="AG45" s="27" t="s">
        <v>98</v>
      </c>
      <c r="AH45" s="28" t="s">
        <v>99</v>
      </c>
      <c r="AI45" s="27" t="s">
        <v>100</v>
      </c>
      <c r="AJ45" s="28" t="s">
        <v>101</v>
      </c>
      <c r="AK45" s="22" t="s">
        <v>102</v>
      </c>
      <c r="AL45" s="42" t="s">
        <v>98</v>
      </c>
      <c r="AM45" s="27" t="s">
        <v>99</v>
      </c>
      <c r="AN45" s="42" t="s">
        <v>100</v>
      </c>
      <c r="AO45" s="22" t="s">
        <v>101</v>
      </c>
      <c r="AP45" s="28" t="s">
        <v>98</v>
      </c>
      <c r="AQ45" s="27" t="s">
        <v>99</v>
      </c>
      <c r="AR45" s="28" t="s">
        <v>100</v>
      </c>
      <c r="AS45" s="22" t="s">
        <v>101</v>
      </c>
      <c r="AT45" s="28" t="s">
        <v>98</v>
      </c>
      <c r="AU45" s="27" t="s">
        <v>99</v>
      </c>
      <c r="AV45" s="28" t="s">
        <v>100</v>
      </c>
      <c r="AW45" s="27" t="s">
        <v>101</v>
      </c>
      <c r="AX45" s="50" t="s">
        <v>102</v>
      </c>
      <c r="AY45" s="27" t="s">
        <v>98</v>
      </c>
      <c r="AZ45" s="28" t="s">
        <v>99</v>
      </c>
      <c r="BA45" s="27" t="s">
        <v>100</v>
      </c>
      <c r="BB45" s="50" t="s">
        <v>102</v>
      </c>
      <c r="BC45" s="27" t="s">
        <v>98</v>
      </c>
      <c r="BD45" s="28" t="s">
        <v>99</v>
      </c>
      <c r="BE45" s="27" t="s">
        <v>100</v>
      </c>
      <c r="BF45" s="28" t="s">
        <v>101</v>
      </c>
    </row>
    <row r="46" spans="1:59" x14ac:dyDescent="0.2">
      <c r="A46" s="85" t="str" cm="1">
        <f t="array" ref="A46">_xlfn.IFS($B$3="ZONA_3",ACCIONES!O3,$B$3="ZONA_4",ACCIONES!O3,$B$3="ZONA_5",IF(B4="VINAROZ",ACCIONES!N3,ACCIONES!O3),$B$3="ZONA_NORTE",ACCIONES!N3)</f>
        <v>Nuevos clientes</v>
      </c>
      <c r="B46" s="85"/>
      <c r="C46" s="85"/>
      <c r="D46" s="85"/>
      <c r="F46" s="37">
        <v>1</v>
      </c>
      <c r="G46" s="37">
        <v>1</v>
      </c>
      <c r="H46" s="37">
        <v>1</v>
      </c>
      <c r="I46" s="37">
        <v>1</v>
      </c>
      <c r="J46" s="72">
        <v>1</v>
      </c>
      <c r="K46" s="37">
        <v>1</v>
      </c>
      <c r="L46" s="37">
        <v>1</v>
      </c>
      <c r="M46" s="37">
        <v>1</v>
      </c>
      <c r="N46" s="72">
        <v>1</v>
      </c>
      <c r="O46" s="37">
        <v>1</v>
      </c>
      <c r="P46" s="37">
        <v>1</v>
      </c>
      <c r="Q46" s="37">
        <v>1</v>
      </c>
      <c r="R46" s="72">
        <v>1</v>
      </c>
      <c r="S46" s="37">
        <v>1</v>
      </c>
      <c r="T46" s="37">
        <v>1</v>
      </c>
      <c r="U46" s="37">
        <v>1</v>
      </c>
      <c r="V46" s="72">
        <v>1</v>
      </c>
      <c r="W46" s="37">
        <v>1</v>
      </c>
      <c r="X46" s="37">
        <v>1</v>
      </c>
      <c r="Y46" s="37">
        <v>1</v>
      </c>
      <c r="Z46" s="37">
        <v>1</v>
      </c>
      <c r="AA46" s="72">
        <v>1</v>
      </c>
      <c r="AB46" s="37">
        <v>1</v>
      </c>
      <c r="AC46" s="37">
        <v>1</v>
      </c>
      <c r="AD46" s="37">
        <v>1</v>
      </c>
      <c r="AE46" s="37">
        <v>1</v>
      </c>
      <c r="AF46" s="17"/>
      <c r="AG46" s="37">
        <v>1</v>
      </c>
      <c r="AH46" s="37">
        <v>1</v>
      </c>
      <c r="AI46" s="37">
        <v>1</v>
      </c>
      <c r="AJ46" s="37">
        <v>1</v>
      </c>
      <c r="AK46" s="72">
        <v>1</v>
      </c>
      <c r="AL46" s="37">
        <v>1</v>
      </c>
      <c r="AM46" s="37">
        <v>1</v>
      </c>
      <c r="AN46" s="37">
        <v>1</v>
      </c>
      <c r="AO46" s="72">
        <v>1</v>
      </c>
      <c r="AP46" s="37">
        <v>1</v>
      </c>
      <c r="AQ46" s="37">
        <v>1</v>
      </c>
      <c r="AR46" s="37">
        <v>1</v>
      </c>
      <c r="AS46" s="72">
        <v>1</v>
      </c>
      <c r="AT46" s="37">
        <v>1</v>
      </c>
      <c r="AU46" s="37">
        <v>1</v>
      </c>
      <c r="AV46" s="37">
        <v>1</v>
      </c>
      <c r="AW46" s="37">
        <v>1</v>
      </c>
      <c r="AX46" s="72">
        <v>1</v>
      </c>
      <c r="AY46" s="37">
        <v>1</v>
      </c>
      <c r="AZ46" s="37">
        <v>1</v>
      </c>
      <c r="BA46" s="37">
        <v>1</v>
      </c>
      <c r="BB46" s="72">
        <v>1</v>
      </c>
      <c r="BC46" s="37">
        <v>1</v>
      </c>
      <c r="BD46" s="37">
        <v>1</v>
      </c>
      <c r="BE46" s="37">
        <v>1</v>
      </c>
      <c r="BF46" s="37">
        <v>1</v>
      </c>
    </row>
    <row r="47" spans="1:59" x14ac:dyDescent="0.2">
      <c r="A47" s="86" t="str" cm="1">
        <f t="array" ref="A47">_xlfn.IFS($B$3="ZONA_3",ACCIONES!O4,$B$3="ZONA_4",ACCIONES!O4,$B$3="ZONA_5",IF(B5="VINAROZ",ACCIONES!N4,ACCIONES!O4),$B$3="ZONA_NORTE",ACCIONES!N4)</f>
        <v>IXOS Tour</v>
      </c>
      <c r="B47" s="86"/>
      <c r="C47" s="86"/>
      <c r="D47" s="86"/>
      <c r="E47" s="75"/>
      <c r="F47" s="37">
        <v>1</v>
      </c>
      <c r="G47" s="37">
        <v>1</v>
      </c>
      <c r="H47" s="37">
        <v>1</v>
      </c>
      <c r="I47" s="37">
        <v>1</v>
      </c>
      <c r="J47" s="73">
        <v>1</v>
      </c>
      <c r="K47" s="37">
        <v>1</v>
      </c>
      <c r="L47" s="37">
        <v>1</v>
      </c>
      <c r="M47" s="37">
        <v>1</v>
      </c>
      <c r="N47" s="73">
        <v>1</v>
      </c>
      <c r="O47" s="37">
        <v>1</v>
      </c>
      <c r="P47" s="37">
        <v>1</v>
      </c>
      <c r="Q47" s="37">
        <v>1</v>
      </c>
      <c r="R47" s="73">
        <v>1</v>
      </c>
      <c r="S47" s="37">
        <v>1</v>
      </c>
      <c r="T47" s="37">
        <v>1</v>
      </c>
      <c r="U47" s="37">
        <v>1</v>
      </c>
      <c r="V47" s="73">
        <v>1</v>
      </c>
      <c r="W47" s="37">
        <v>1</v>
      </c>
      <c r="X47" s="37">
        <v>1</v>
      </c>
      <c r="Y47" s="37">
        <v>1</v>
      </c>
      <c r="Z47" s="37">
        <v>1</v>
      </c>
      <c r="AA47" s="73">
        <v>1</v>
      </c>
      <c r="AB47" s="37">
        <v>1</v>
      </c>
      <c r="AC47" s="37">
        <v>1</v>
      </c>
      <c r="AD47" s="37">
        <v>1</v>
      </c>
      <c r="AE47" s="37">
        <v>1</v>
      </c>
      <c r="AF47" s="75"/>
      <c r="AG47" s="37">
        <v>1</v>
      </c>
      <c r="AH47" s="37">
        <v>1</v>
      </c>
      <c r="AI47" s="37">
        <v>1</v>
      </c>
      <c r="AJ47" s="37">
        <v>1</v>
      </c>
      <c r="AK47" s="73">
        <v>1</v>
      </c>
      <c r="AL47" s="37">
        <v>1</v>
      </c>
      <c r="AM47" s="37">
        <v>1</v>
      </c>
      <c r="AN47" s="37">
        <v>1</v>
      </c>
      <c r="AO47" s="73">
        <v>1</v>
      </c>
      <c r="AP47" s="37">
        <v>1</v>
      </c>
      <c r="AQ47" s="37">
        <v>1</v>
      </c>
      <c r="AR47" s="37">
        <v>1</v>
      </c>
      <c r="AS47" s="73">
        <v>1</v>
      </c>
      <c r="AT47" s="37">
        <v>1</v>
      </c>
      <c r="AU47" s="37">
        <v>1</v>
      </c>
      <c r="AV47" s="37">
        <v>1</v>
      </c>
      <c r="AW47" s="37">
        <v>1</v>
      </c>
      <c r="AX47" s="73">
        <v>1</v>
      </c>
      <c r="AY47" s="37">
        <v>1</v>
      </c>
      <c r="AZ47" s="37">
        <v>1</v>
      </c>
      <c r="BA47" s="37">
        <v>1</v>
      </c>
      <c r="BB47" s="73">
        <v>1</v>
      </c>
      <c r="BC47" s="37">
        <v>1</v>
      </c>
      <c r="BD47" s="37">
        <v>1</v>
      </c>
      <c r="BE47" s="37">
        <v>1</v>
      </c>
      <c r="BF47" s="37">
        <v>1</v>
      </c>
      <c r="BG47" s="75"/>
    </row>
    <row r="48" spans="1:59" x14ac:dyDescent="0.2">
      <c r="A48" s="85" t="str" cm="1">
        <f t="array" ref="A48">_xlfn.IFS($B$3="ZONA_3",ACCIONES!O5,$B$3="ZONA_4",ACCIONES!O5,$B$3="ZONA_5",IF(B6="VINAROZ",ACCIONES!N5,ACCIONES!O5),$B$3="ZONA_NORTE",ACCIONES!N5)</f>
        <v>IXOS Travel (Viaje)</v>
      </c>
      <c r="B48" s="85"/>
      <c r="C48" s="85"/>
      <c r="D48" s="85"/>
      <c r="F48" s="37">
        <v>1</v>
      </c>
      <c r="G48" s="37">
        <v>1</v>
      </c>
      <c r="H48" s="37">
        <v>1</v>
      </c>
      <c r="I48" s="37">
        <v>1</v>
      </c>
      <c r="J48" s="73">
        <v>1</v>
      </c>
      <c r="K48" s="37">
        <v>1</v>
      </c>
      <c r="L48" s="37">
        <v>1</v>
      </c>
      <c r="M48" s="37">
        <v>1</v>
      </c>
      <c r="N48" s="73">
        <v>1</v>
      </c>
      <c r="O48" s="37">
        <v>1</v>
      </c>
      <c r="P48" s="37">
        <v>1</v>
      </c>
      <c r="Q48" s="37">
        <v>1</v>
      </c>
      <c r="R48" s="73">
        <v>1</v>
      </c>
      <c r="S48" s="37">
        <v>1</v>
      </c>
      <c r="T48" s="37">
        <v>1</v>
      </c>
      <c r="U48" s="37">
        <v>1</v>
      </c>
      <c r="V48" s="73">
        <v>1</v>
      </c>
      <c r="W48" s="37">
        <v>1</v>
      </c>
      <c r="X48" s="37">
        <v>1</v>
      </c>
      <c r="Y48" s="37">
        <v>1</v>
      </c>
      <c r="Z48" s="37">
        <v>1</v>
      </c>
      <c r="AA48" s="73">
        <v>1</v>
      </c>
      <c r="AB48" s="37">
        <v>1</v>
      </c>
      <c r="AC48" s="37">
        <v>1</v>
      </c>
      <c r="AD48" s="37">
        <v>1</v>
      </c>
      <c r="AE48" s="37">
        <v>1</v>
      </c>
      <c r="AF48" s="17"/>
      <c r="AG48" s="37">
        <v>1</v>
      </c>
      <c r="AH48" s="37">
        <v>1</v>
      </c>
      <c r="AI48" s="37">
        <v>1</v>
      </c>
      <c r="AJ48" s="37">
        <v>1</v>
      </c>
      <c r="AK48" s="73">
        <v>1</v>
      </c>
      <c r="AL48" s="37">
        <v>1</v>
      </c>
      <c r="AM48" s="37">
        <v>1</v>
      </c>
      <c r="AN48" s="37">
        <v>1</v>
      </c>
      <c r="AO48" s="73">
        <v>1</v>
      </c>
      <c r="AP48" s="37">
        <v>1</v>
      </c>
      <c r="AQ48" s="37">
        <v>1</v>
      </c>
      <c r="AR48" s="37">
        <v>1</v>
      </c>
      <c r="AS48" s="73">
        <v>1</v>
      </c>
      <c r="AT48" s="37">
        <v>1</v>
      </c>
      <c r="AU48" s="37">
        <v>1</v>
      </c>
      <c r="AV48" s="37">
        <v>1</v>
      </c>
      <c r="AW48" s="37">
        <v>1</v>
      </c>
      <c r="AX48" s="73">
        <v>1</v>
      </c>
      <c r="AY48" s="37">
        <v>1</v>
      </c>
      <c r="AZ48" s="37">
        <v>1</v>
      </c>
      <c r="BA48" s="37">
        <v>1</v>
      </c>
      <c r="BB48" s="73">
        <v>1</v>
      </c>
      <c r="BC48" s="37">
        <v>1</v>
      </c>
      <c r="BD48" s="37">
        <v>1</v>
      </c>
      <c r="BE48" s="37">
        <v>1</v>
      </c>
      <c r="BF48" s="37">
        <v>1</v>
      </c>
    </row>
    <row r="49" spans="1:59" x14ac:dyDescent="0.2">
      <c r="A49" s="86" t="str" cm="1">
        <f t="array" ref="A49">_xlfn.IFS($B$3="ZONA_3",ACCIONES!O6,$B$3="ZONA_4",ACCIONES!O6,$B$3="ZONA_5",IF(B7="VINAROZ",ACCIONES!N6,ACCIONES!O6),$B$3="ZONA_NORTE",ACCIONES!N6)</f>
        <v>IXOS te ayuda a prensar</v>
      </c>
      <c r="B49" s="86"/>
      <c r="C49" s="86"/>
      <c r="D49" s="86"/>
      <c r="E49" s="75"/>
      <c r="F49" s="37">
        <v>1</v>
      </c>
      <c r="G49" s="37">
        <v>1</v>
      </c>
      <c r="H49" s="37">
        <v>1</v>
      </c>
      <c r="I49" s="37">
        <v>1</v>
      </c>
      <c r="J49" s="73">
        <v>1</v>
      </c>
      <c r="K49" s="37">
        <v>1</v>
      </c>
      <c r="L49" s="37">
        <v>1</v>
      </c>
      <c r="M49" s="37">
        <v>1</v>
      </c>
      <c r="N49" s="73">
        <v>1</v>
      </c>
      <c r="O49" s="37">
        <v>1</v>
      </c>
      <c r="P49" s="37">
        <v>1</v>
      </c>
      <c r="Q49" s="37">
        <v>1</v>
      </c>
      <c r="R49" s="73">
        <v>1</v>
      </c>
      <c r="S49" s="37">
        <v>1</v>
      </c>
      <c r="T49" s="37">
        <v>1</v>
      </c>
      <c r="U49" s="37">
        <v>1</v>
      </c>
      <c r="V49" s="73">
        <v>1</v>
      </c>
      <c r="W49" s="37">
        <v>1</v>
      </c>
      <c r="X49" s="37">
        <v>1</v>
      </c>
      <c r="Y49" s="37">
        <v>1</v>
      </c>
      <c r="Z49" s="37">
        <v>1</v>
      </c>
      <c r="AA49" s="73">
        <v>1</v>
      </c>
      <c r="AB49" s="37">
        <v>1</v>
      </c>
      <c r="AC49" s="37">
        <v>1</v>
      </c>
      <c r="AD49" s="37">
        <v>1</v>
      </c>
      <c r="AE49" s="37">
        <v>1</v>
      </c>
      <c r="AF49" s="75"/>
      <c r="AG49" s="37">
        <v>1</v>
      </c>
      <c r="AH49" s="37">
        <v>1</v>
      </c>
      <c r="AI49" s="37">
        <v>1</v>
      </c>
      <c r="AJ49" s="37">
        <v>1</v>
      </c>
      <c r="AK49" s="73">
        <v>1</v>
      </c>
      <c r="AL49" s="37">
        <v>1</v>
      </c>
      <c r="AM49" s="37">
        <v>1</v>
      </c>
      <c r="AN49" s="37">
        <v>1</v>
      </c>
      <c r="AO49" s="73">
        <v>1</v>
      </c>
      <c r="AP49" s="37">
        <v>1</v>
      </c>
      <c r="AQ49" s="37">
        <v>1</v>
      </c>
      <c r="AR49" s="37">
        <v>1</v>
      </c>
      <c r="AS49" s="73">
        <v>1</v>
      </c>
      <c r="AT49" s="37">
        <v>1</v>
      </c>
      <c r="AU49" s="37">
        <v>1</v>
      </c>
      <c r="AV49" s="37">
        <v>1</v>
      </c>
      <c r="AW49" s="37">
        <v>1</v>
      </c>
      <c r="AX49" s="73">
        <v>1</v>
      </c>
      <c r="AY49" s="37">
        <v>1</v>
      </c>
      <c r="AZ49" s="37">
        <v>1</v>
      </c>
      <c r="BA49" s="37">
        <v>1</v>
      </c>
      <c r="BB49" s="73">
        <v>1</v>
      </c>
      <c r="BC49" s="37">
        <v>1</v>
      </c>
      <c r="BD49" s="37">
        <v>1</v>
      </c>
      <c r="BE49" s="37">
        <v>1</v>
      </c>
      <c r="BF49" s="37">
        <v>1</v>
      </c>
      <c r="BG49" s="75"/>
    </row>
    <row r="50" spans="1:59" x14ac:dyDescent="0.2">
      <c r="A50" s="85" t="str" cm="1">
        <f t="array" ref="A50">_xlfn.IFS($B$3="ZONA_3",ACCIONES!O7,$B$3="ZONA_4",ACCIONES!O7,$B$3="ZONA_5",IF(B8="VINAROZ",ACCIONES!N7,ACCIONES!O7),$B$3="ZONA_NORTE",ACCIONES!N7)</f>
        <v>Expande tu rentabilidad con IXOS</v>
      </c>
      <c r="B50" s="85"/>
      <c r="C50" s="85"/>
      <c r="D50" s="85"/>
      <c r="F50" s="37">
        <v>1</v>
      </c>
      <c r="G50" s="37">
        <v>1</v>
      </c>
      <c r="H50" s="37">
        <v>1</v>
      </c>
      <c r="I50" s="37">
        <v>1</v>
      </c>
      <c r="J50" s="73">
        <v>1</v>
      </c>
      <c r="K50" s="37">
        <v>1</v>
      </c>
      <c r="L50" s="37">
        <v>1</v>
      </c>
      <c r="M50" s="37">
        <v>1</v>
      </c>
      <c r="N50" s="73">
        <v>1</v>
      </c>
      <c r="O50" s="37">
        <v>1</v>
      </c>
      <c r="P50" s="37">
        <v>1</v>
      </c>
      <c r="Q50" s="37">
        <v>1</v>
      </c>
      <c r="R50" s="73">
        <v>1</v>
      </c>
      <c r="S50" s="37">
        <v>1</v>
      </c>
      <c r="T50" s="37">
        <v>1</v>
      </c>
      <c r="U50" s="37">
        <v>1</v>
      </c>
      <c r="V50" s="73">
        <v>1</v>
      </c>
      <c r="W50" s="37">
        <v>1</v>
      </c>
      <c r="X50" s="37">
        <v>1</v>
      </c>
      <c r="Y50" s="37">
        <v>1</v>
      </c>
      <c r="Z50" s="37">
        <v>1</v>
      </c>
      <c r="AA50" s="73">
        <v>1</v>
      </c>
      <c r="AB50" s="37">
        <v>1</v>
      </c>
      <c r="AC50" s="37">
        <v>1</v>
      </c>
      <c r="AD50" s="37">
        <v>1</v>
      </c>
      <c r="AE50" s="37">
        <v>1</v>
      </c>
      <c r="AF50" s="17"/>
      <c r="AG50" s="37">
        <v>1</v>
      </c>
      <c r="AH50" s="37">
        <v>1</v>
      </c>
      <c r="AI50" s="37">
        <v>1</v>
      </c>
      <c r="AJ50" s="37">
        <v>1</v>
      </c>
      <c r="AK50" s="73">
        <v>1</v>
      </c>
      <c r="AL50" s="37">
        <v>1</v>
      </c>
      <c r="AM50" s="37">
        <v>1</v>
      </c>
      <c r="AN50" s="37">
        <v>1</v>
      </c>
      <c r="AO50" s="73">
        <v>1</v>
      </c>
      <c r="AP50" s="37">
        <v>1</v>
      </c>
      <c r="AQ50" s="37">
        <v>1</v>
      </c>
      <c r="AR50" s="37">
        <v>1</v>
      </c>
      <c r="AS50" s="73">
        <v>1</v>
      </c>
      <c r="AT50" s="37">
        <v>1</v>
      </c>
      <c r="AU50" s="37">
        <v>1</v>
      </c>
      <c r="AV50" s="37">
        <v>1</v>
      </c>
      <c r="AW50" s="37">
        <v>1</v>
      </c>
      <c r="AX50" s="73">
        <v>1</v>
      </c>
      <c r="AY50" s="37">
        <v>1</v>
      </c>
      <c r="AZ50" s="37">
        <v>1</v>
      </c>
      <c r="BA50" s="37">
        <v>1</v>
      </c>
      <c r="BB50" s="73">
        <v>1</v>
      </c>
      <c r="BC50" s="37">
        <v>1</v>
      </c>
      <c r="BD50" s="37">
        <v>1</v>
      </c>
      <c r="BE50" s="37">
        <v>1</v>
      </c>
      <c r="BF50" s="37">
        <v>1</v>
      </c>
    </row>
    <row r="51" spans="1:59" x14ac:dyDescent="0.2">
      <c r="A51" s="86" t="str" cm="1">
        <f t="array" ref="A51">_xlfn.IFS($B$3="ZONA_3",ACCIONES!O8,$B$3="ZONA_4",ACCIONES!O8,$B$3="ZONA_5",IF(B9="VINAROZ",ACCIONES!N8,ACCIONES!O8),$B$3="ZONA_NORTE",ACCIONES!N8)</f>
        <v>Feria IXOS</v>
      </c>
      <c r="B51" s="86"/>
      <c r="C51" s="86"/>
      <c r="D51" s="86"/>
      <c r="E51" s="75"/>
      <c r="F51" s="37">
        <v>0</v>
      </c>
      <c r="G51" s="37">
        <v>0</v>
      </c>
      <c r="H51" s="37">
        <v>0</v>
      </c>
      <c r="I51" s="37">
        <v>0</v>
      </c>
      <c r="J51" s="73">
        <v>0</v>
      </c>
      <c r="K51" s="37">
        <v>0</v>
      </c>
      <c r="L51" s="37">
        <v>0</v>
      </c>
      <c r="M51" s="37">
        <v>0</v>
      </c>
      <c r="N51" s="73">
        <v>0</v>
      </c>
      <c r="O51" s="37">
        <v>0</v>
      </c>
      <c r="P51" s="37">
        <v>0</v>
      </c>
      <c r="Q51" s="37">
        <v>0</v>
      </c>
      <c r="R51" s="73">
        <v>0</v>
      </c>
      <c r="S51" s="37">
        <v>0</v>
      </c>
      <c r="T51" s="37">
        <v>0</v>
      </c>
      <c r="U51" s="37">
        <v>0</v>
      </c>
      <c r="V51" s="73">
        <v>0</v>
      </c>
      <c r="W51" s="37">
        <v>0</v>
      </c>
      <c r="X51" s="37">
        <v>0</v>
      </c>
      <c r="Y51" s="37">
        <v>1</v>
      </c>
      <c r="Z51" s="37">
        <v>0</v>
      </c>
      <c r="AA51" s="73">
        <v>0</v>
      </c>
      <c r="AB51" s="37">
        <v>0</v>
      </c>
      <c r="AC51" s="37">
        <v>0</v>
      </c>
      <c r="AD51" s="37">
        <v>0</v>
      </c>
      <c r="AE51" s="37">
        <v>0</v>
      </c>
      <c r="AF51" s="75"/>
      <c r="AG51" s="37">
        <v>0</v>
      </c>
      <c r="AH51" s="37">
        <v>0</v>
      </c>
      <c r="AI51" s="37">
        <v>0</v>
      </c>
      <c r="AJ51" s="37">
        <v>0</v>
      </c>
      <c r="AK51" s="73">
        <v>0</v>
      </c>
      <c r="AL51" s="37">
        <v>0</v>
      </c>
      <c r="AM51" s="37">
        <v>0</v>
      </c>
      <c r="AN51" s="37">
        <v>0</v>
      </c>
      <c r="AO51" s="73">
        <v>0</v>
      </c>
      <c r="AP51" s="37">
        <v>0</v>
      </c>
      <c r="AQ51" s="37">
        <v>0</v>
      </c>
      <c r="AR51" s="37">
        <v>0</v>
      </c>
      <c r="AS51" s="73">
        <v>0</v>
      </c>
      <c r="AT51" s="37">
        <v>0</v>
      </c>
      <c r="AU51" s="37">
        <v>0</v>
      </c>
      <c r="AV51" s="37">
        <v>0</v>
      </c>
      <c r="AW51" s="37">
        <v>0</v>
      </c>
      <c r="AX51" s="73">
        <v>0</v>
      </c>
      <c r="AY51" s="37">
        <v>0</v>
      </c>
      <c r="AZ51" s="37">
        <v>0</v>
      </c>
      <c r="BA51" s="37">
        <v>0</v>
      </c>
      <c r="BB51" s="73">
        <v>0</v>
      </c>
      <c r="BC51" s="37">
        <v>0</v>
      </c>
      <c r="BD51" s="37">
        <v>0</v>
      </c>
      <c r="BE51" s="37">
        <v>0</v>
      </c>
      <c r="BF51" s="37">
        <v>0</v>
      </c>
      <c r="BG51" s="75"/>
    </row>
    <row r="53" spans="1:59" ht="16" customHeight="1" x14ac:dyDescent="0.2"/>
    <row r="54" spans="1:59" x14ac:dyDescent="0.2">
      <c r="A54" s="84" t="str" cm="1">
        <f t="array" ref="A54">_xlfn.IFS($B$3="ZONA_3", "Accions", $B$3="ZONA_4", "Accions", $B$3="ZONA_5", IF($B$4="VINAROZ", "Acciones", "Accions"), $B$3="ZONA_NORTE", "Acciones")</f>
        <v>Acciones</v>
      </c>
      <c r="B54" s="81"/>
      <c r="C54" s="81"/>
      <c r="D54" s="81"/>
      <c r="E54" s="75"/>
      <c r="F54" s="84" t="str" cm="1">
        <f t="array" ref="F54">_xlfn.IFS($B$3="ZONA_3", "Descripció", $B$3="ZONA_4", "Descripció", $B$3="ZONA_5", IF($B$4="VINAROZ", "Descripción", "Descripció"), $B$3="ZONA_NORTE", "Descripción")</f>
        <v>Descripción</v>
      </c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4" t="str" cm="1">
        <f t="array" ref="AG54">_xlfn.IFS($B$3="ZONA_3", "Descripció", $B$3="ZONA_4", "Descripció", $B$3="ZONA_5", IF($B$4="VINAROZ", "Descripción", "Descripció"), $B$3="ZONA_NORTE", "Descripción")</f>
        <v>Descripción</v>
      </c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75"/>
    </row>
    <row r="55" spans="1:59" x14ac:dyDescent="0.2">
      <c r="A55" s="82" t="str">
        <f>A46</f>
        <v>Nuevos clientes</v>
      </c>
      <c r="B55" s="70"/>
      <c r="C55" s="70"/>
      <c r="D55" s="70"/>
      <c r="E55" s="71"/>
      <c r="F55" s="79" t="str" cm="1">
        <f t="array" ref="F55">_xlfn.IFS($B$3="ZONA_3", ACCIONES!O15, $B$3="ZONA_4", ACCIONES!O15, $B$3="ZONA_5", IF($B$4="VINAROZ", ACCIONES!N15, ACCIONES!O15), $B$3="ZONA_NORTE", ACCIONES!N15)</f>
        <v>Regalo de bono para estancia en hotel o SPA, según zona, para nuevos clientes que compren más de 3.000€ durante los 3 primeros meses.</v>
      </c>
      <c r="G55" s="70"/>
      <c r="H55" s="70"/>
      <c r="I55" s="70"/>
      <c r="AG55" s="79" t="str" cm="1">
        <f t="array" ref="AG55">_xlfn.IFS($B$3="ZONA_3", ACCIONES!O15, $B$3="ZONA_4", ACCIONES!O15, $B$3="ZONA_5", IF($B$4="VINAROZ", ACCIONES!N15, ACCIONES!AP15), $B$3="ZONA_NORTE", ACCIONES!O15)</f>
        <v>Regal de tiquet per a estada en hotel o SPA, segons zona, per a nous clients que comprin més de 3.000€ durant els 3 primers mesos.</v>
      </c>
    </row>
    <row r="56" spans="1:59" x14ac:dyDescent="0.2">
      <c r="A56" s="83" t="str">
        <f t="shared" ref="A56:A60" si="0">A47</f>
        <v>IXOS Tour</v>
      </c>
      <c r="B56" s="76"/>
      <c r="C56" s="76"/>
      <c r="D56" s="76"/>
      <c r="E56" s="77"/>
      <c r="F56" s="80" t="str" cm="1">
        <f t="array" ref="F56">_xlfn.IFS($B$3="ZONA_3", ACCIONES!O16, $B$3="ZONA_4", ACCIONES!O16, $B$3="ZONA_5", IF($B$4="VINAROZ", ACCIONES!N16, ACCIONES!O16), $B$3="ZONA_NORTE", ACCIONES!N16)</f>
        <v xml:space="preserve">Campaña de regalos por objetivo, principalmente herramientas, con 3 niveles de objetivos a alcanzar según facturación. 1 año de duración. </v>
      </c>
      <c r="G56" s="76"/>
      <c r="H56" s="76"/>
      <c r="I56" s="76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0" t="str" cm="1">
        <f t="array" ref="AG56">_xlfn.IFS($B$3="ZONA_3", ACCIONES!O16, $B$3="ZONA_4", ACCIONES!O16, $B$3="ZONA_5", IF($B$4="VINAROZ", ACCIONES!N16, ACCIONES!AP16), $B$3="ZONA_NORTE", ACCIONES!O16)</f>
        <v>Campanya de regals per objectiu, principalment eines, amb 3 nivells d'objectius a aconseguir segons facturació. 1 any de durada.</v>
      </c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75"/>
    </row>
    <row r="57" spans="1:59" x14ac:dyDescent="0.2">
      <c r="A57" s="82" t="str">
        <f t="shared" si="0"/>
        <v>IXOS Travel (Viaje)</v>
      </c>
      <c r="B57" s="70"/>
      <c r="C57" s="70"/>
      <c r="D57" s="70"/>
      <c r="E57" s="71"/>
      <c r="F57" s="79" t="str" cm="1">
        <f t="array" ref="F57">_xlfn.IFS($B$3="ZONA_3", ACCIONES!O17, $B$3="ZONA_4", ACCIONES!O17, $B$3="ZONA_5", IF($B$4="VINAROZ", ACCIONES!N17, ACCIONES!O17), $B$3="ZONA_NORTE", ACCIONES!N17)</f>
        <v>Viaje a realizar en 2025 para clientes que se hayan apuntado y con facturación superior a 40.000€. Se les cobrará abono mensual.</v>
      </c>
      <c r="G57" s="70"/>
      <c r="H57" s="70"/>
      <c r="I57" s="70"/>
      <c r="AG57" s="79" t="str" cm="1">
        <f t="array" ref="AG57">_xlfn.IFS($B$3="ZONA_3", ACCIONES!O17, $B$3="ZONA_4", ACCIONES!O17, $B$3="ZONA_5", IF($B$4="VINAROZ", ACCIONES!N17, ACCIONES!AP17), $B$3="ZONA_NORTE", ACCIONES!O17)</f>
        <v>Viatge a realitzar en 2025 per a clients que s'hagin apuntat i amb facturació superior a 40.000€. Se'ls cobrarà abonament mensual.</v>
      </c>
    </row>
    <row r="58" spans="1:59" x14ac:dyDescent="0.2">
      <c r="A58" s="83" t="str">
        <f t="shared" si="0"/>
        <v>IXOS te ayuda a prensar</v>
      </c>
      <c r="B58" s="76"/>
      <c r="C58" s="76"/>
      <c r="D58" s="76"/>
      <c r="E58" s="77"/>
      <c r="F58" s="80" t="str" cm="1">
        <f t="array" ref="F58">_xlfn.IFS($B$3="ZONA_3", ACCIONES!O18, $B$3="ZONA_4", ACCIONES!O18, $B$3="ZONA_5", IF($B$4="VINAROZ", ACCIONES!N18, ACCIONES!O18), $B$3="ZONA_NORTE", ACCIONES!N18)</f>
        <v>Regalo de máquina de prensar por la compra de producto multiconcept o concept-PEX.</v>
      </c>
      <c r="G58" s="76"/>
      <c r="H58" s="76"/>
      <c r="I58" s="76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0" t="str" cm="1">
        <f t="array" ref="AG58">_xlfn.IFS($B$3="ZONA_3", ACCIONES!O18, $B$3="ZONA_4", ACCIONES!O18, $B$3="ZONA_5", IF($B$4="VINAROZ", ACCIONES!N18, ACCIONES!AP18), $B$3="ZONA_NORTE", ACCIONES!O18)</f>
        <v>Regal de màquina de premsar per la compra de producte multiconcept o concept-PEX.</v>
      </c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75"/>
    </row>
    <row r="59" spans="1:59" x14ac:dyDescent="0.2">
      <c r="A59" s="82" t="str">
        <f t="shared" si="0"/>
        <v>Expande tu rentabilidad con IXOS</v>
      </c>
      <c r="B59" s="70"/>
      <c r="C59" s="70"/>
      <c r="D59" s="70"/>
      <c r="E59" s="71"/>
      <c r="F59" s="79" t="str" cm="1">
        <f t="array" ref="F59">_xlfn.IFS($B$3="ZONA_3", ACCIONES!O19, $B$3="ZONA_4", ACCIONES!O19, $B$3="ZONA_5", IF($B$4="VINAROZ", ACCIONES!N19, ACCIONES!O19), $B$3="ZONA_NORTE", ACCIONES!N19)</f>
        <v>Regalo de máquina expandidora por la compra de tubería y accesorio concept-PEX.</v>
      </c>
      <c r="G59" s="70"/>
      <c r="H59" s="70"/>
      <c r="I59" s="70"/>
      <c r="AG59" s="79" t="str" cm="1">
        <f t="array" ref="AG59">_xlfn.IFS($B$3="ZONA_3", ACCIONES!O19, $B$3="ZONA_4", ACCIONES!O19, $B$3="ZONA_5", IF($B$4="VINAROZ", ACCIONES!N19, ACCIONES!AP19), $B$3="ZONA_NORTE", ACCIONES!O19)</f>
        <v>Regal de màquina expandidora per la compra de canonada i accessori concept-PEX.</v>
      </c>
    </row>
    <row r="60" spans="1:59" x14ac:dyDescent="0.2">
      <c r="A60" s="83" t="str">
        <f t="shared" si="0"/>
        <v>Feria IXOS</v>
      </c>
      <c r="B60" s="76"/>
      <c r="C60" s="76"/>
      <c r="D60" s="76"/>
      <c r="E60" s="77"/>
      <c r="F60" s="80" t="str" cm="1">
        <f t="array" ref="F60">_xlfn.IFS($B$3="ZONA_3", ACCIONES!O20, $B$3="ZONA_4", ACCIONES!O20, $B$3="ZONA_5", IF($B$4="VINAROZ", ACCIONES!N20, ACCIONES!O20), $B$3="ZONA_NORTE", ACCIONES!N20)</f>
        <v>Feria de IXOS.</v>
      </c>
      <c r="G60" s="76"/>
      <c r="H60" s="76"/>
      <c r="I60" s="76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0" t="str" cm="1">
        <f t="array" ref="AG60">_xlfn.IFS($B$3="ZONA_3", ACCIONES!O20, $B$3="ZONA_4", ACCIONES!O20, $B$3="ZONA_5", IF($B$4="VINAROZ", ACCIONES!N20, ACCIONES!AP20), $B$3="ZONA_NORTE", ACCIONES!O20)</f>
        <v>Fira d'IXOS.</v>
      </c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75"/>
    </row>
  </sheetData>
  <mergeCells count="44">
    <mergeCell ref="AT19:AX20"/>
    <mergeCell ref="AY19:BB20"/>
    <mergeCell ref="BC19:BF20"/>
    <mergeCell ref="W19:AA20"/>
    <mergeCell ref="AB19:AE20"/>
    <mergeCell ref="AG19:AK20"/>
    <mergeCell ref="AL19:AO20"/>
    <mergeCell ref="AP19:AS20"/>
    <mergeCell ref="A21:D21"/>
    <mergeCell ref="F19:J20"/>
    <mergeCell ref="K19:N20"/>
    <mergeCell ref="O19:R20"/>
    <mergeCell ref="S19:V20"/>
    <mergeCell ref="BC4:BF5"/>
    <mergeCell ref="W4:AA5"/>
    <mergeCell ref="AB4:AE5"/>
    <mergeCell ref="AG4:AK5"/>
    <mergeCell ref="AL4:AO5"/>
    <mergeCell ref="AP4:AS5"/>
    <mergeCell ref="AT4:AX5"/>
    <mergeCell ref="F1:I1"/>
    <mergeCell ref="AG1:AK1"/>
    <mergeCell ref="A6:D6"/>
    <mergeCell ref="A45:D45"/>
    <mergeCell ref="AY4:BB5"/>
    <mergeCell ref="B3:C3"/>
    <mergeCell ref="B4:C4"/>
    <mergeCell ref="F4:J5"/>
    <mergeCell ref="K4:N5"/>
    <mergeCell ref="O4:R5"/>
    <mergeCell ref="S4:V5"/>
    <mergeCell ref="F43:J44"/>
    <mergeCell ref="K43:N44"/>
    <mergeCell ref="O43:R44"/>
    <mergeCell ref="S43:V44"/>
    <mergeCell ref="A1:D1"/>
    <mergeCell ref="AT43:AX44"/>
    <mergeCell ref="AY43:BB44"/>
    <mergeCell ref="BC43:BF44"/>
    <mergeCell ref="W43:AA44"/>
    <mergeCell ref="AB43:AE44"/>
    <mergeCell ref="AG43:AK44"/>
    <mergeCell ref="AL43:AO44"/>
    <mergeCell ref="AP43:AS44"/>
  </mergeCells>
  <conditionalFormatting sqref="F7:AE28">
    <cfRule type="cellIs" dxfId="9" priority="8" operator="equal">
      <formula>0</formula>
    </cfRule>
  </conditionalFormatting>
  <conditionalFormatting sqref="F22:AE27">
    <cfRule type="cellIs" dxfId="8" priority="7" operator="notBetween">
      <formula>0</formula>
      <formula>1</formula>
    </cfRule>
  </conditionalFormatting>
  <conditionalFormatting sqref="F46:AE51">
    <cfRule type="cellIs" dxfId="7" priority="18" operator="notBetween">
      <formula>0</formula>
      <formula>1</formula>
    </cfRule>
    <cfRule type="cellIs" dxfId="6" priority="19" operator="equal">
      <formula>0</formula>
    </cfRule>
  </conditionalFormatting>
  <conditionalFormatting sqref="F4:BF5 F43:BF44 F45:AE51 AG45:BF51 F6:AE28 AG6:BF28">
    <cfRule type="cellIs" dxfId="5" priority="54" operator="equal">
      <formula>1</formula>
    </cfRule>
  </conditionalFormatting>
  <conditionalFormatting sqref="AG7:BF18">
    <cfRule type="cellIs" dxfId="4" priority="49" operator="equal">
      <formula>0</formula>
    </cfRule>
  </conditionalFormatting>
  <conditionalFormatting sqref="AG22:BF27">
    <cfRule type="cellIs" dxfId="3" priority="1" operator="notBetween">
      <formula>0</formula>
      <formula>1</formula>
    </cfRule>
  </conditionalFormatting>
  <conditionalFormatting sqref="AG22:BF28">
    <cfRule type="cellIs" dxfId="2" priority="2" operator="equal">
      <formula>0</formula>
    </cfRule>
  </conditionalFormatting>
  <conditionalFormatting sqref="AG46:BF51">
    <cfRule type="cellIs" dxfId="1" priority="16" operator="notBetween">
      <formula>0</formula>
      <formula>1</formula>
    </cfRule>
    <cfRule type="cellIs" dxfId="0" priority="17" operator="equal">
      <formula>0</formula>
    </cfRule>
  </conditionalFormatting>
  <dataValidations count="2">
    <dataValidation type="list" allowBlank="1" showInputMessage="1" showErrorMessage="1" sqref="B3:C3" xr:uid="{60DC4526-B66A-044F-80B3-BA02C877FFFE}">
      <formula1>ZONAS</formula1>
    </dataValidation>
    <dataValidation type="list" allowBlank="1" showInputMessage="1" showErrorMessage="1" sqref="B4:C4 E4" xr:uid="{41A3678E-669B-234D-859C-10E1FE77D730}">
      <formula1>INDIRECT($B$3)</formula1>
    </dataValidation>
  </dataValidations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ACCIONES</vt:lpstr>
      <vt:lpstr>Coste de Acciones</vt:lpstr>
      <vt:lpstr>Zona Norte</vt:lpstr>
      <vt:lpstr>Zona 3</vt:lpstr>
      <vt:lpstr>Zona 4</vt:lpstr>
      <vt:lpstr>Zona 5</vt:lpstr>
      <vt:lpstr>Acciones Tienda</vt:lpstr>
      <vt:lpstr>ACCIONES</vt:lpstr>
      <vt:lpstr>TRADUCCIÓN_IDIOMAS</vt:lpstr>
      <vt:lpstr>ZONA_3</vt:lpstr>
      <vt:lpstr>ZONA_4</vt:lpstr>
      <vt:lpstr>ZONA_5</vt:lpstr>
      <vt:lpstr>ZONA_NORTE</vt:lpstr>
      <vt:lpstr>ZONAS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Gutés</dc:creator>
  <cp:keywords/>
  <dc:description/>
  <cp:lastModifiedBy>Christian Gutès</cp:lastModifiedBy>
  <cp:revision/>
  <dcterms:created xsi:type="dcterms:W3CDTF">2023-06-19T14:12:34Z</dcterms:created>
  <dcterms:modified xsi:type="dcterms:W3CDTF">2024-02-21T14:38:47Z</dcterms:modified>
  <cp:category/>
  <cp:contentStatus/>
</cp:coreProperties>
</file>